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rsetcc-my.sharepoint.com/personal/paul_toman_dorsetcouncil_gov_uk/Documents/Desktop/"/>
    </mc:Choice>
  </mc:AlternateContent>
  <xr:revisionPtr revIDLastSave="0" documentId="8_{C955A35B-D6B5-4712-A93C-BE8AA4C1DB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L PAY" sheetId="3" r:id="rId1"/>
    <sheet name="Sheet1" sheetId="5" state="hidden" r:id="rId2"/>
    <sheet name="CARE PAY" sheetId="4" r:id="rId3"/>
    <sheet name="Guidance Notes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7" i="4" l="1"/>
  <c r="F36" i="4"/>
  <c r="F35" i="4"/>
  <c r="F30" i="4"/>
  <c r="F29" i="4"/>
  <c r="F24" i="4"/>
  <c r="F23" i="4"/>
  <c r="F18" i="4"/>
  <c r="U79" i="3" l="1"/>
  <c r="R79" i="3"/>
  <c r="Q79" i="3"/>
  <c r="P79" i="3" s="1"/>
  <c r="N79" i="3"/>
  <c r="M79" i="3"/>
  <c r="I79" i="3" s="1"/>
  <c r="U78" i="3"/>
  <c r="R78" i="3"/>
  <c r="Q78" i="3"/>
  <c r="O78" i="3" s="1"/>
  <c r="N78" i="3"/>
  <c r="M78" i="3"/>
  <c r="I78" i="3"/>
  <c r="U77" i="3"/>
  <c r="R77" i="3"/>
  <c r="Q77" i="3"/>
  <c r="P77" i="3" s="1"/>
  <c r="N77" i="3"/>
  <c r="M77" i="3"/>
  <c r="I77" i="3" s="1"/>
  <c r="U76" i="3"/>
  <c r="R76" i="3"/>
  <c r="Q76" i="3"/>
  <c r="O76" i="3" s="1"/>
  <c r="N76" i="3"/>
  <c r="M76" i="3"/>
  <c r="I76" i="3" s="1"/>
  <c r="U75" i="3"/>
  <c r="R75" i="3"/>
  <c r="Q75" i="3"/>
  <c r="P75" i="3" s="1"/>
  <c r="N75" i="3"/>
  <c r="M75" i="3"/>
  <c r="I75" i="3" s="1"/>
  <c r="U74" i="3"/>
  <c r="R74" i="3"/>
  <c r="Q74" i="3"/>
  <c r="O74" i="3" s="1"/>
  <c r="N74" i="3"/>
  <c r="M74" i="3"/>
  <c r="I74" i="3"/>
  <c r="U61" i="3"/>
  <c r="R61" i="3"/>
  <c r="Q61" i="3"/>
  <c r="P61" i="3" s="1"/>
  <c r="N61" i="3"/>
  <c r="M61" i="3"/>
  <c r="I61" i="3" s="1"/>
  <c r="U60" i="3"/>
  <c r="R60" i="3"/>
  <c r="Q60" i="3"/>
  <c r="O60" i="3" s="1"/>
  <c r="N60" i="3"/>
  <c r="M60" i="3"/>
  <c r="I60" i="3" s="1"/>
  <c r="U59" i="3"/>
  <c r="R59" i="3"/>
  <c r="Q59" i="3"/>
  <c r="P59" i="3" s="1"/>
  <c r="N59" i="3"/>
  <c r="M59" i="3"/>
  <c r="I59" i="3" s="1"/>
  <c r="U58" i="3"/>
  <c r="R58" i="3"/>
  <c r="Q58" i="3"/>
  <c r="O58" i="3" s="1"/>
  <c r="N58" i="3"/>
  <c r="M58" i="3"/>
  <c r="I58" i="3" s="1"/>
  <c r="U57" i="3"/>
  <c r="R57" i="3"/>
  <c r="Q57" i="3"/>
  <c r="P57" i="3" s="1"/>
  <c r="N57" i="3"/>
  <c r="M57" i="3"/>
  <c r="I57" i="3" s="1"/>
  <c r="U56" i="3"/>
  <c r="R56" i="3"/>
  <c r="Q56" i="3"/>
  <c r="O56" i="3" s="1"/>
  <c r="N56" i="3"/>
  <c r="M56" i="3"/>
  <c r="U43" i="3"/>
  <c r="R43" i="3"/>
  <c r="Q43" i="3"/>
  <c r="P43" i="3"/>
  <c r="O43" i="3"/>
  <c r="L43" i="3" s="1"/>
  <c r="N43" i="3"/>
  <c r="M43" i="3"/>
  <c r="I43" i="3" s="1"/>
  <c r="U42" i="3"/>
  <c r="R42" i="3"/>
  <c r="Q42" i="3"/>
  <c r="P42" i="3" s="1"/>
  <c r="N42" i="3"/>
  <c r="M42" i="3"/>
  <c r="I42" i="3"/>
  <c r="F42" i="3" s="1"/>
  <c r="G42" i="3" s="1"/>
  <c r="U41" i="3"/>
  <c r="R41" i="3"/>
  <c r="Q41" i="3"/>
  <c r="P41" i="3"/>
  <c r="O41" i="3"/>
  <c r="L41" i="3" s="1"/>
  <c r="N41" i="3"/>
  <c r="M41" i="3"/>
  <c r="I41" i="3" s="1"/>
  <c r="U40" i="3"/>
  <c r="R40" i="3"/>
  <c r="Q40" i="3"/>
  <c r="P40" i="3" s="1"/>
  <c r="N40" i="3"/>
  <c r="M40" i="3"/>
  <c r="I40" i="3"/>
  <c r="F40" i="3" s="1"/>
  <c r="G40" i="3" s="1"/>
  <c r="U39" i="3"/>
  <c r="R39" i="3"/>
  <c r="Q39" i="3"/>
  <c r="P39" i="3"/>
  <c r="O39" i="3"/>
  <c r="L39" i="3" s="1"/>
  <c r="N39" i="3"/>
  <c r="M39" i="3"/>
  <c r="I39" i="3" s="1"/>
  <c r="U38" i="3"/>
  <c r="R38" i="3"/>
  <c r="Q38" i="3"/>
  <c r="P38" i="3" s="1"/>
  <c r="N38" i="3"/>
  <c r="M38" i="3"/>
  <c r="I38" i="3"/>
  <c r="F38" i="3" s="1"/>
  <c r="G38" i="3" s="1"/>
  <c r="U25" i="3"/>
  <c r="R25" i="3"/>
  <c r="Q25" i="3"/>
  <c r="P25" i="3" s="1"/>
  <c r="N25" i="3"/>
  <c r="M25" i="3"/>
  <c r="I25" i="3" s="1"/>
  <c r="U24" i="3"/>
  <c r="R24" i="3"/>
  <c r="Q24" i="3"/>
  <c r="O24" i="3" s="1"/>
  <c r="N24" i="3"/>
  <c r="M24" i="3"/>
  <c r="U23" i="3"/>
  <c r="R23" i="3"/>
  <c r="Q23" i="3"/>
  <c r="P23" i="3" s="1"/>
  <c r="N23" i="3"/>
  <c r="M23" i="3"/>
  <c r="U22" i="3"/>
  <c r="R22" i="3"/>
  <c r="Q22" i="3"/>
  <c r="O22" i="3" s="1"/>
  <c r="N22" i="3"/>
  <c r="M22" i="3"/>
  <c r="U21" i="3"/>
  <c r="R21" i="3"/>
  <c r="Q21" i="3"/>
  <c r="P21" i="3" s="1"/>
  <c r="N21" i="3"/>
  <c r="M21" i="3"/>
  <c r="U20" i="3"/>
  <c r="R20" i="3"/>
  <c r="Q20" i="3"/>
  <c r="P20" i="3" s="1"/>
  <c r="N20" i="3"/>
  <c r="M20" i="3"/>
  <c r="I20" i="3" s="1"/>
  <c r="W27" i="3"/>
  <c r="P27" i="3"/>
  <c r="O27" i="3" s="1"/>
  <c r="M27" i="3"/>
  <c r="I27" i="3"/>
  <c r="P56" i="3" l="1"/>
  <c r="O38" i="3"/>
  <c r="L38" i="3" s="1"/>
  <c r="J38" i="3" s="1"/>
  <c r="O42" i="3"/>
  <c r="L42" i="3" s="1"/>
  <c r="J42" i="3" s="1"/>
  <c r="L56" i="3"/>
  <c r="O40" i="3"/>
  <c r="L40" i="3" s="1"/>
  <c r="J40" i="3" s="1"/>
  <c r="I22" i="3"/>
  <c r="P58" i="3"/>
  <c r="L58" i="3" s="1"/>
  <c r="J58" i="3" s="1"/>
  <c r="I24" i="3"/>
  <c r="F24" i="3" s="1"/>
  <c r="I21" i="3"/>
  <c r="I56" i="3"/>
  <c r="F56" i="3" s="1"/>
  <c r="G56" i="3" s="1"/>
  <c r="P60" i="3"/>
  <c r="L60" i="3" s="1"/>
  <c r="J60" i="3" s="1"/>
  <c r="F77" i="3"/>
  <c r="G77" i="3" s="1"/>
  <c r="F76" i="3"/>
  <c r="G76" i="3" s="1"/>
  <c r="J79" i="3"/>
  <c r="F79" i="3"/>
  <c r="G79" i="3" s="1"/>
  <c r="F75" i="3"/>
  <c r="G75" i="3" s="1"/>
  <c r="F74" i="3"/>
  <c r="G74" i="3" s="1"/>
  <c r="P74" i="3"/>
  <c r="L74" i="3" s="1"/>
  <c r="J74" i="3" s="1"/>
  <c r="P76" i="3"/>
  <c r="L76" i="3" s="1"/>
  <c r="J76" i="3" s="1"/>
  <c r="F78" i="3"/>
  <c r="G78" i="3" s="1"/>
  <c r="P78" i="3"/>
  <c r="L78" i="3" s="1"/>
  <c r="J78" i="3" s="1"/>
  <c r="O75" i="3"/>
  <c r="L75" i="3" s="1"/>
  <c r="J75" i="3" s="1"/>
  <c r="O79" i="3"/>
  <c r="L79" i="3" s="1"/>
  <c r="O77" i="3"/>
  <c r="L77" i="3" s="1"/>
  <c r="J77" i="3" s="1"/>
  <c r="F59" i="3"/>
  <c r="G59" i="3" s="1"/>
  <c r="F58" i="3"/>
  <c r="G58" i="3" s="1"/>
  <c r="F61" i="3"/>
  <c r="G61" i="3" s="1"/>
  <c r="F57" i="3"/>
  <c r="G57" i="3" s="1"/>
  <c r="F60" i="3"/>
  <c r="G60" i="3" s="1"/>
  <c r="O61" i="3"/>
  <c r="L61" i="3" s="1"/>
  <c r="J61" i="3" s="1"/>
  <c r="O57" i="3"/>
  <c r="L57" i="3" s="1"/>
  <c r="J57" i="3" s="1"/>
  <c r="O59" i="3"/>
  <c r="L59" i="3" s="1"/>
  <c r="J59" i="3" s="1"/>
  <c r="J39" i="3"/>
  <c r="F39" i="3"/>
  <c r="G39" i="3" s="1"/>
  <c r="F41" i="3"/>
  <c r="G41" i="3" s="1"/>
  <c r="J41" i="3"/>
  <c r="J43" i="3"/>
  <c r="F43" i="3"/>
  <c r="G43" i="3" s="1"/>
  <c r="O20" i="3"/>
  <c r="L20" i="3" s="1"/>
  <c r="J20" i="3" s="1"/>
  <c r="F20" i="3" s="1"/>
  <c r="G20" i="3" s="1"/>
  <c r="O25" i="3"/>
  <c r="L25" i="3" s="1"/>
  <c r="J25" i="3" s="1"/>
  <c r="P22" i="3"/>
  <c r="L22" i="3"/>
  <c r="J22" i="3" s="1"/>
  <c r="O23" i="3"/>
  <c r="L23" i="3" s="1"/>
  <c r="I23" i="3"/>
  <c r="P24" i="3"/>
  <c r="L24" i="3"/>
  <c r="J24" i="3" s="1"/>
  <c r="O21" i="3"/>
  <c r="L21" i="3" s="1"/>
  <c r="J21" i="3" s="1"/>
  <c r="F21" i="3" s="1"/>
  <c r="G21" i="3" s="1"/>
  <c r="G24" i="3"/>
  <c r="F23" i="3"/>
  <c r="G23" i="3" s="1"/>
  <c r="J23" i="3"/>
  <c r="F22" i="3"/>
  <c r="G22" i="3" s="1"/>
  <c r="N27" i="3"/>
  <c r="J56" i="3" l="1"/>
  <c r="F25" i="3"/>
  <c r="G25" i="3" s="1"/>
  <c r="U36" i="4" l="1"/>
  <c r="R36" i="4"/>
  <c r="Q36" i="4"/>
  <c r="P36" i="4" s="1"/>
  <c r="N36" i="4"/>
  <c r="M36" i="4"/>
  <c r="U35" i="4"/>
  <c r="R35" i="4"/>
  <c r="Q35" i="4"/>
  <c r="P35" i="4" s="1"/>
  <c r="N35" i="4"/>
  <c r="M35" i="4"/>
  <c r="D87" i="3"/>
  <c r="I35" i="4" l="1"/>
  <c r="I36" i="4"/>
  <c r="O35" i="4"/>
  <c r="L35" i="4" s="1"/>
  <c r="O36" i="4"/>
  <c r="L36" i="4" s="1"/>
  <c r="E43" i="4"/>
  <c r="E41" i="4"/>
  <c r="E39" i="4"/>
  <c r="E12" i="4"/>
  <c r="E10" i="4"/>
  <c r="E8" i="4"/>
  <c r="E6" i="4"/>
  <c r="J36" i="4" l="1"/>
  <c r="J35" i="4"/>
  <c r="F80" i="3"/>
  <c r="U30" i="4"/>
  <c r="R30" i="4"/>
  <c r="Q30" i="4"/>
  <c r="P30" i="4" s="1"/>
  <c r="N30" i="4"/>
  <c r="M30" i="4"/>
  <c r="U29" i="4"/>
  <c r="R29" i="4"/>
  <c r="Q29" i="4"/>
  <c r="P29" i="4" s="1"/>
  <c r="N29" i="4"/>
  <c r="M29" i="4"/>
  <c r="U24" i="4"/>
  <c r="R24" i="4"/>
  <c r="Q24" i="4"/>
  <c r="P24" i="4" s="1"/>
  <c r="N24" i="4"/>
  <c r="M24" i="4"/>
  <c r="U23" i="4"/>
  <c r="R23" i="4"/>
  <c r="Q23" i="4"/>
  <c r="P23" i="4" s="1"/>
  <c r="N23" i="4"/>
  <c r="M23" i="4"/>
  <c r="U18" i="4"/>
  <c r="R18" i="4"/>
  <c r="Q18" i="4"/>
  <c r="P18" i="4" s="1"/>
  <c r="N18" i="4"/>
  <c r="M18" i="4"/>
  <c r="U17" i="4"/>
  <c r="R17" i="4"/>
  <c r="Q17" i="4"/>
  <c r="P17" i="4" s="1"/>
  <c r="N17" i="4"/>
  <c r="M17" i="4"/>
  <c r="I29" i="4" l="1"/>
  <c r="G80" i="3"/>
  <c r="G83" i="3" s="1"/>
  <c r="O30" i="4"/>
  <c r="L30" i="4" s="1"/>
  <c r="I23" i="4"/>
  <c r="O24" i="4"/>
  <c r="L24" i="4" s="1"/>
  <c r="I24" i="4"/>
  <c r="I30" i="4"/>
  <c r="O18" i="4"/>
  <c r="L18" i="4" s="1"/>
  <c r="I18" i="4"/>
  <c r="I17" i="4"/>
  <c r="O17" i="4"/>
  <c r="L17" i="4" s="1"/>
  <c r="O23" i="4"/>
  <c r="L23" i="4" s="1"/>
  <c r="O29" i="4"/>
  <c r="L29" i="4" s="1"/>
  <c r="J23" i="4" l="1"/>
  <c r="J29" i="4"/>
  <c r="J24" i="4"/>
  <c r="J30" i="4"/>
  <c r="J18" i="4"/>
  <c r="J17" i="4"/>
  <c r="D33" i="3" l="1"/>
  <c r="D69" i="3"/>
  <c r="D51" i="3"/>
  <c r="F44" i="3" l="1"/>
  <c r="G44" i="3"/>
  <c r="G47" i="3" s="1"/>
  <c r="G62" i="3"/>
  <c r="G65" i="3" s="1"/>
  <c r="F62" i="3"/>
  <c r="J11" i="3" l="1"/>
  <c r="G26" i="3" l="1"/>
  <c r="G29" i="3" s="1"/>
  <c r="F26" i="3"/>
</calcChain>
</file>

<file path=xl/sharedStrings.xml><?xml version="1.0" encoding="utf-8"?>
<sst xmlns="http://schemas.openxmlformats.org/spreadsheetml/2006/main" count="99" uniqueCount="44">
  <si>
    <t xml:space="preserve"> </t>
  </si>
  <si>
    <t>TOTAL</t>
  </si>
  <si>
    <t xml:space="preserve">FINAL PAY  </t>
  </si>
  <si>
    <t>FROM</t>
  </si>
  <si>
    <t>TO</t>
  </si>
  <si>
    <t>NUMBER OF MONTHS</t>
  </si>
  <si>
    <t>£                   P</t>
  </si>
  <si>
    <t>EXTRAS</t>
  </si>
  <si>
    <t>AMOUNT</t>
  </si>
  <si>
    <t>Name:</t>
  </si>
  <si>
    <t>Post Number:</t>
  </si>
  <si>
    <t>Employer:</t>
  </si>
  <si>
    <t xml:space="preserve">National Insurance Number: </t>
  </si>
  <si>
    <t>Completed By:</t>
  </si>
  <si>
    <t>Date:</t>
  </si>
  <si>
    <t>Job Title:</t>
  </si>
  <si>
    <t>ANNUAL ALLOWANCE - FINAL PAY</t>
  </si>
  <si>
    <t>ANNUAL ALLOWANCE - CARE PAY</t>
  </si>
  <si>
    <t>Please enter the Full time final pay for the relevant year.</t>
  </si>
  <si>
    <t xml:space="preserve">CARE PAY  </t>
  </si>
  <si>
    <t>Does the member have an AVC?</t>
  </si>
  <si>
    <t>Yes</t>
  </si>
  <si>
    <t>No</t>
  </si>
  <si>
    <t>FULLTIME ANNUAL SALARY</t>
  </si>
  <si>
    <t>For DCPF Use Only</t>
  </si>
  <si>
    <t>CARE PAY  (PENSIONABLE PAY)</t>
  </si>
  <si>
    <t>Please enter the CARE pay for the periods listed below.</t>
  </si>
  <si>
    <t>ACTUAL CARE PAY  FOR PERIOD</t>
  </si>
  <si>
    <t>BEST OF THE LAST THREE YEARS MUST ALWAYS APPLY - SEE GUIDANCE NOTES</t>
  </si>
  <si>
    <t>Final Salary for Annual Allowance (AA) purposes</t>
  </si>
  <si>
    <t>The AA is calculated over the period 6 April to 5 April, so this is the period we need you to supply</t>
  </si>
  <si>
    <t>Regulation 10 does NOT apply in these circumstances, this can only apply at retirement.</t>
  </si>
  <si>
    <t>Please ensure you continue to take account of the following which will impact the FS;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</si>
  <si>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Car Scheme Salary Sacrifice – this type of SS scheme lowers the FS, but please apply the best of the last three years where applicable</t>
    </r>
  </si>
  <si>
    <t>IF YOU ARE IN DOUBT ABOUT THE CALCULATION OF THE FINAL SALARY, PLEASE DO NOT HESITATE TO CALL US</t>
  </si>
  <si>
    <t>When providing the Final Salary for the purpose of the Annual Allowance, please remember the following;</t>
  </si>
  <si>
    <r>
      <t xml:space="preserve">However, you must take into account the </t>
    </r>
    <r>
      <rPr>
        <b/>
        <sz val="11"/>
        <color theme="1"/>
        <rFont val="Calibri"/>
        <family val="2"/>
        <scheme val="minor"/>
      </rPr>
      <t>‘Best of the Last 3 Years’</t>
    </r>
    <r>
      <rPr>
        <sz val="11"/>
        <color theme="1"/>
        <rFont val="Calibri"/>
        <family val="2"/>
        <scheme val="minor"/>
      </rPr>
      <t xml:space="preserve"> as normal when calculating the Final Salary.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</si>
  <si>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Bonus payments – please remember to only include the amount of the bonus relevant to the Final Salary period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</si>
  <si>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Reduced pay due to sickness absences or contractual parental leave – please ensure there is no loss/reduction to the Final Salary for these circumstances</t>
    </r>
  </si>
  <si>
    <t>*** Please remember to complete the CARE PAY tab ***</t>
  </si>
  <si>
    <t>TOTAL                      FINAL PAY 2023/24</t>
  </si>
  <si>
    <t>TOTAL                      FINAL PAY 2022/23</t>
  </si>
  <si>
    <t>TOTAL                      FINAL PAY 2025/26</t>
  </si>
  <si>
    <t>TOTAL                      FINAL PAY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</si>
</sst>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0.000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3"/>
      <color rgb="FFFF0000"/>
      <name val="Arial"/>
      <family val="2"/>
    </font>
    <font>
      <sz val="13"/>
      <color theme="0"/>
      <name val="Arial"/>
      <family val="2"/>
    </font>
    <font>
      <sz val="13"/>
      <name val="Arial"/>
      <family val="2"/>
    </font>
    <font>
      <sz val="12"/>
      <color theme="6" tint="0.79998168889431442"/>
      <name val="Calibri"/>
      <family val="2"/>
      <scheme val="minor"/>
    </font>
    <font>
      <b/>
      <sz val="12"/>
      <color theme="6" tint="0.79998168889431442"/>
      <name val="Calibri"/>
      <family val="2"/>
      <scheme val="minor"/>
    </font>
    <font>
      <sz val="10"/>
      <color theme="6" tint="0.79998168889431442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0625">
        <bgColor theme="0" tint="-0.14999847407452621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138">
    <xf numFmtId="0" fontId="0" fillId="0" borderId="0" xfId="0"/>
    <xf numFmtId="164" fontId="5" fillId="2" borderId="2" xfId="0" applyNumberFormat="1" applyFont="1" applyFill="1" applyBorder="1" applyAlignment="1" applyProtection="1">
      <alignment horizontal="center" vertical="center"/>
      <protection locked="0"/>
    </xf>
    <xf numFmtId="164" fontId="5" fillId="2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164" fontId="5" fillId="6" borderId="0" xfId="0" applyNumberFormat="1" applyFont="1" applyFill="1"/>
    <xf numFmtId="164" fontId="3" fillId="6" borderId="0" xfId="0" applyNumberFormat="1" applyFont="1" applyFill="1"/>
    <xf numFmtId="0" fontId="4" fillId="6" borderId="16" xfId="0" applyFont="1" applyFill="1" applyBorder="1" applyAlignment="1">
      <alignment vertical="center"/>
    </xf>
    <xf numFmtId="0" fontId="6" fillId="6" borderId="16" xfId="0" applyFont="1" applyFill="1" applyBorder="1"/>
    <xf numFmtId="0" fontId="3" fillId="6" borderId="16" xfId="0" applyFont="1" applyFill="1" applyBorder="1"/>
    <xf numFmtId="164" fontId="5" fillId="6" borderId="0" xfId="0" applyNumberFormat="1" applyFont="1" applyFill="1" applyAlignment="1">
      <alignment horizontal="center" vertical="center"/>
    </xf>
    <xf numFmtId="15" fontId="5" fillId="6" borderId="0" xfId="0" applyNumberFormat="1" applyFont="1" applyFill="1" applyAlignment="1">
      <alignment horizontal="center" vertical="center"/>
    </xf>
    <xf numFmtId="0" fontId="3" fillId="6" borderId="0" xfId="0" applyFont="1" applyFill="1"/>
    <xf numFmtId="0" fontId="3" fillId="6" borderId="0" xfId="0" applyFont="1" applyFill="1" applyAlignment="1">
      <alignment horizontal="center" vertical="center"/>
    </xf>
    <xf numFmtId="0" fontId="3" fillId="6" borderId="19" xfId="0" applyFont="1" applyFill="1" applyBorder="1"/>
    <xf numFmtId="0" fontId="3" fillId="6" borderId="20" xfId="0" applyFont="1" applyFill="1" applyBorder="1"/>
    <xf numFmtId="0" fontId="3" fillId="6" borderId="14" xfId="0" applyFont="1" applyFill="1" applyBorder="1"/>
    <xf numFmtId="0" fontId="3" fillId="6" borderId="21" xfId="0" applyFont="1" applyFill="1" applyBorder="1"/>
    <xf numFmtId="0" fontId="3" fillId="0" borderId="0" xfId="0" applyFont="1" applyAlignment="1">
      <alignment vertical="center"/>
    </xf>
    <xf numFmtId="0" fontId="3" fillId="6" borderId="21" xfId="0" applyFont="1" applyFill="1" applyBorder="1" applyAlignment="1">
      <alignment vertical="center"/>
    </xf>
    <xf numFmtId="0" fontId="3" fillId="6" borderId="16" xfId="0" applyFont="1" applyFill="1" applyBorder="1" applyAlignment="1">
      <alignment vertical="center"/>
    </xf>
    <xf numFmtId="0" fontId="7" fillId="6" borderId="0" xfId="0" applyFont="1" applyFill="1" applyAlignment="1">
      <alignment horizontal="left" vertical="center"/>
    </xf>
    <xf numFmtId="0" fontId="3" fillId="6" borderId="0" xfId="0" applyFont="1" applyFill="1" applyAlignment="1">
      <alignment vertical="center"/>
    </xf>
    <xf numFmtId="0" fontId="7" fillId="6" borderId="0" xfId="0" applyFont="1" applyFill="1"/>
    <xf numFmtId="0" fontId="3" fillId="6" borderId="22" xfId="0" applyFont="1" applyFill="1" applyBorder="1"/>
    <xf numFmtId="0" fontId="3" fillId="6" borderId="23" xfId="0" applyFont="1" applyFill="1" applyBorder="1"/>
    <xf numFmtId="0" fontId="3" fillId="6" borderId="18" xfId="0" applyFont="1" applyFill="1" applyBorder="1"/>
    <xf numFmtId="0" fontId="3" fillId="0" borderId="0" xfId="0" applyFont="1" applyProtection="1">
      <protection locked="0" hidden="1"/>
    </xf>
    <xf numFmtId="0" fontId="3" fillId="0" borderId="0" xfId="0" applyFont="1" applyAlignment="1" applyProtection="1">
      <alignment vertical="center"/>
      <protection locked="0" hidden="1"/>
    </xf>
    <xf numFmtId="0" fontId="6" fillId="0" borderId="0" xfId="0" applyFont="1" applyProtection="1">
      <protection locked="0" hidden="1"/>
    </xf>
    <xf numFmtId="164" fontId="5" fillId="7" borderId="6" xfId="0" applyNumberFormat="1" applyFont="1" applyFill="1" applyBorder="1" applyAlignment="1">
      <alignment horizontal="center" vertical="center"/>
    </xf>
    <xf numFmtId="15" fontId="3" fillId="7" borderId="1" xfId="0" applyNumberFormat="1" applyFont="1" applyFill="1" applyBorder="1" applyAlignment="1">
      <alignment horizontal="center" vertical="center"/>
    </xf>
    <xf numFmtId="15" fontId="5" fillId="7" borderId="5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Protection="1">
      <protection locked="0" hidden="1"/>
    </xf>
    <xf numFmtId="0" fontId="9" fillId="0" borderId="0" xfId="0" applyFont="1" applyAlignment="1" applyProtection="1">
      <alignment vertical="center"/>
      <protection locked="0" hidden="1"/>
    </xf>
    <xf numFmtId="14" fontId="9" fillId="0" borderId="0" xfId="0" applyNumberFormat="1" applyFont="1" applyProtection="1">
      <protection locked="0" hidden="1"/>
    </xf>
    <xf numFmtId="0" fontId="9" fillId="4" borderId="0" xfId="0" applyFont="1" applyFill="1" applyProtection="1">
      <protection locked="0" hidden="1"/>
    </xf>
    <xf numFmtId="0" fontId="9" fillId="6" borderId="0" xfId="0" applyFont="1" applyFill="1" applyProtection="1">
      <protection locked="0" hidden="1"/>
    </xf>
    <xf numFmtId="0" fontId="10" fillId="6" borderId="0" xfId="0" applyFont="1" applyFill="1" applyProtection="1">
      <protection locked="0" hidden="1"/>
    </xf>
    <xf numFmtId="0" fontId="11" fillId="6" borderId="0" xfId="0" applyFont="1" applyFill="1" applyAlignment="1" applyProtection="1">
      <alignment wrapText="1"/>
      <protection hidden="1"/>
    </xf>
    <xf numFmtId="0" fontId="12" fillId="6" borderId="0" xfId="0" applyFont="1" applyFill="1" applyAlignment="1" applyProtection="1">
      <alignment wrapText="1"/>
      <protection hidden="1"/>
    </xf>
    <xf numFmtId="0" fontId="13" fillId="6" borderId="0" xfId="0" applyFont="1" applyFill="1" applyAlignment="1" applyProtection="1">
      <alignment wrapText="1"/>
      <protection hidden="1"/>
    </xf>
    <xf numFmtId="0" fontId="1" fillId="6" borderId="0" xfId="0" applyFont="1" applyFill="1" applyAlignment="1">
      <alignment wrapText="1"/>
    </xf>
    <xf numFmtId="0" fontId="4" fillId="3" borderId="12" xfId="0" applyFont="1" applyFill="1" applyBorder="1" applyAlignment="1">
      <alignment horizontal="center" vertical="center"/>
    </xf>
    <xf numFmtId="0" fontId="5" fillId="4" borderId="2" xfId="0" applyFont="1" applyFill="1" applyBorder="1" applyAlignment="1" applyProtection="1">
      <alignment horizontal="left" vertical="center"/>
      <protection locked="0"/>
    </xf>
    <xf numFmtId="164" fontId="5" fillId="4" borderId="3" xfId="0" applyNumberFormat="1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left" vertical="center"/>
      <protection locked="0"/>
    </xf>
    <xf numFmtId="164" fontId="5" fillId="4" borderId="6" xfId="0" applyNumberFormat="1" applyFont="1" applyFill="1" applyBorder="1" applyAlignment="1" applyProtection="1">
      <alignment horizontal="center" vertical="center"/>
      <protection locked="0"/>
    </xf>
    <xf numFmtId="4" fontId="4" fillId="8" borderId="17" xfId="0" applyNumberFormat="1" applyFont="1" applyFill="1" applyBorder="1" applyAlignment="1" applyProtection="1">
      <alignment horizontal="center" vertical="center"/>
      <protection hidden="1"/>
    </xf>
    <xf numFmtId="0" fontId="5" fillId="4" borderId="25" xfId="0" applyFont="1" applyFill="1" applyBorder="1" applyAlignment="1" applyProtection="1">
      <alignment horizontal="left" vertical="center"/>
      <protection locked="0"/>
    </xf>
    <xf numFmtId="164" fontId="5" fillId="4" borderId="26" xfId="0" applyNumberFormat="1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>
      <alignment horizontal="center" vertical="center"/>
    </xf>
    <xf numFmtId="164" fontId="4" fillId="8" borderId="17" xfId="0" applyNumberFormat="1" applyFont="1" applyFill="1" applyBorder="1" applyAlignment="1">
      <alignment horizontal="center" vertical="center"/>
    </xf>
    <xf numFmtId="164" fontId="7" fillId="5" borderId="17" xfId="0" applyNumberFormat="1" applyFont="1" applyFill="1" applyBorder="1" applyAlignment="1">
      <alignment horizontal="center" vertical="center"/>
    </xf>
    <xf numFmtId="0" fontId="3" fillId="6" borderId="0" xfId="0" applyFont="1" applyFill="1" applyAlignment="1" applyProtection="1">
      <alignment horizontal="center" vertical="center"/>
      <protection locked="0"/>
    </xf>
    <xf numFmtId="0" fontId="3" fillId="6" borderId="0" xfId="0" applyFont="1" applyFill="1" applyAlignment="1">
      <alignment horizontal="left" vertical="center"/>
    </xf>
    <xf numFmtId="0" fontId="4" fillId="9" borderId="12" xfId="0" applyFont="1" applyFill="1" applyBorder="1" applyAlignment="1">
      <alignment vertical="center"/>
    </xf>
    <xf numFmtId="0" fontId="4" fillId="10" borderId="9" xfId="0" applyFont="1" applyFill="1" applyBorder="1" applyAlignment="1" applyProtection="1">
      <alignment horizontal="center" vertical="center"/>
      <protection locked="0"/>
    </xf>
    <xf numFmtId="0" fontId="4" fillId="10" borderId="12" xfId="0" applyFont="1" applyFill="1" applyBorder="1" applyAlignment="1" applyProtection="1">
      <alignment horizontal="center" vertical="center"/>
      <protection locked="0"/>
    </xf>
    <xf numFmtId="2" fontId="4" fillId="8" borderId="17" xfId="0" applyNumberFormat="1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15" fontId="3" fillId="2" borderId="31" xfId="0" applyNumberFormat="1" applyFont="1" applyFill="1" applyBorder="1" applyAlignment="1" applyProtection="1">
      <alignment horizontal="center" vertical="center"/>
      <protection locked="0"/>
    </xf>
    <xf numFmtId="4" fontId="4" fillId="8" borderId="22" xfId="0" applyNumberFormat="1" applyFont="1" applyFill="1" applyBorder="1" applyAlignment="1" applyProtection="1">
      <alignment horizontal="center" vertical="center"/>
      <protection hidden="1"/>
    </xf>
    <xf numFmtId="164" fontId="4" fillId="8" borderId="18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164" fontId="5" fillId="2" borderId="27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28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29" xfId="0" applyNumberFormat="1" applyFont="1" applyFill="1" applyBorder="1" applyAlignment="1" applyProtection="1">
      <alignment horizontal="center" vertical="center" wrapText="1"/>
      <protection locked="0"/>
    </xf>
    <xf numFmtId="15" fontId="3" fillId="2" borderId="30" xfId="0" applyNumberFormat="1" applyFont="1" applyFill="1" applyBorder="1" applyAlignment="1" applyProtection="1">
      <alignment horizontal="center" vertical="center"/>
      <protection locked="0"/>
    </xf>
    <xf numFmtId="15" fontId="5" fillId="2" borderId="31" xfId="0" applyNumberFormat="1" applyFont="1" applyFill="1" applyBorder="1" applyAlignment="1" applyProtection="1">
      <alignment horizontal="center" vertical="center" wrapText="1"/>
      <protection locked="0"/>
    </xf>
    <xf numFmtId="15" fontId="5" fillId="2" borderId="32" xfId="0" applyNumberFormat="1" applyFont="1" applyFill="1" applyBorder="1" applyAlignment="1" applyProtection="1">
      <alignment horizontal="center" vertical="center" wrapText="1"/>
      <protection locked="0"/>
    </xf>
    <xf numFmtId="15" fontId="3" fillId="2" borderId="27" xfId="1" applyNumberFormat="1" applyFont="1" applyFill="1" applyBorder="1" applyAlignment="1" applyProtection="1">
      <alignment horizontal="center" vertical="center"/>
      <protection locked="0" hidden="1"/>
    </xf>
    <xf numFmtId="15" fontId="3" fillId="2" borderId="28" xfId="1" applyNumberFormat="1" applyFont="1" applyFill="1" applyBorder="1" applyAlignment="1" applyProtection="1">
      <alignment horizontal="center" vertical="center"/>
      <protection locked="0" hidden="1"/>
    </xf>
    <xf numFmtId="15" fontId="5" fillId="2" borderId="28" xfId="0" applyNumberFormat="1" applyFont="1" applyFill="1" applyBorder="1" applyAlignment="1" applyProtection="1">
      <alignment horizontal="center" vertical="center" wrapText="1"/>
      <protection hidden="1"/>
    </xf>
    <xf numFmtId="15" fontId="5" fillId="2" borderId="29" xfId="0" applyNumberFormat="1" applyFont="1" applyFill="1" applyBorder="1" applyAlignment="1" applyProtection="1">
      <alignment horizontal="center" vertical="center" wrapText="1"/>
      <protection hidden="1"/>
    </xf>
    <xf numFmtId="2" fontId="5" fillId="2" borderId="30" xfId="0" applyNumberFormat="1" applyFont="1" applyFill="1" applyBorder="1" applyAlignment="1" applyProtection="1">
      <alignment horizontal="center" vertical="center" wrapText="1"/>
      <protection hidden="1"/>
    </xf>
    <xf numFmtId="2" fontId="5" fillId="2" borderId="31" xfId="0" applyNumberFormat="1" applyFont="1" applyFill="1" applyBorder="1" applyAlignment="1" applyProtection="1">
      <alignment horizontal="center" vertical="center" wrapText="1"/>
      <protection hidden="1"/>
    </xf>
    <xf numFmtId="2" fontId="5" fillId="2" borderId="32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27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28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29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9" xfId="0" applyFont="1" applyBorder="1"/>
    <xf numFmtId="0" fontId="3" fillId="0" borderId="21" xfId="0" applyFont="1" applyBorder="1"/>
    <xf numFmtId="0" fontId="3" fillId="0" borderId="21" xfId="0" applyFont="1" applyBorder="1" applyAlignment="1">
      <alignment vertical="center"/>
    </xf>
    <xf numFmtId="0" fontId="3" fillId="0" borderId="22" xfId="0" applyFont="1" applyBorder="1"/>
    <xf numFmtId="0" fontId="4" fillId="6" borderId="0" xfId="0" applyFont="1" applyFill="1" applyAlignment="1">
      <alignment vertical="center"/>
    </xf>
    <xf numFmtId="0" fontId="4" fillId="6" borderId="0" xfId="0" applyFont="1" applyFill="1" applyAlignment="1">
      <alignment horizontal="center" vertical="center"/>
    </xf>
    <xf numFmtId="15" fontId="5" fillId="7" borderId="16" xfId="1" applyNumberFormat="1" applyFont="1" applyFill="1" applyBorder="1" applyAlignment="1">
      <alignment horizontal="center" vertical="center"/>
    </xf>
    <xf numFmtId="15" fontId="5" fillId="7" borderId="6" xfId="0" applyNumberFormat="1" applyFont="1" applyFill="1" applyBorder="1" applyAlignment="1">
      <alignment horizontal="center" vertical="center"/>
    </xf>
    <xf numFmtId="164" fontId="5" fillId="7" borderId="16" xfId="1" applyNumberFormat="1" applyFont="1" applyFill="1" applyBorder="1" applyAlignment="1">
      <alignment horizontal="center" vertical="center"/>
    </xf>
    <xf numFmtId="0" fontId="14" fillId="6" borderId="14" xfId="0" applyFont="1" applyFill="1" applyBorder="1"/>
    <xf numFmtId="0" fontId="14" fillId="6" borderId="16" xfId="0" applyFont="1" applyFill="1" applyBorder="1"/>
    <xf numFmtId="0" fontId="15" fillId="6" borderId="16" xfId="0" applyFont="1" applyFill="1" applyBorder="1" applyAlignment="1">
      <alignment vertical="center"/>
    </xf>
    <xf numFmtId="0" fontId="14" fillId="6" borderId="16" xfId="0" applyFont="1" applyFill="1" applyBorder="1" applyAlignment="1">
      <alignment vertical="center"/>
    </xf>
    <xf numFmtId="0" fontId="16" fillId="6" borderId="16" xfId="0" applyFont="1" applyFill="1" applyBorder="1" applyAlignment="1">
      <alignment wrapText="1"/>
    </xf>
    <xf numFmtId="0" fontId="14" fillId="6" borderId="18" xfId="0" applyFont="1" applyFill="1" applyBorder="1"/>
    <xf numFmtId="0" fontId="14" fillId="6" borderId="0" xfId="0" applyFont="1" applyFill="1"/>
    <xf numFmtId="0" fontId="0" fillId="0" borderId="0" xfId="0" applyAlignment="1">
      <alignment vertical="center"/>
    </xf>
    <xf numFmtId="0" fontId="18" fillId="0" borderId="0" xfId="0" applyFont="1" applyAlignment="1">
      <alignment horizontal="left" vertical="center" indent="4"/>
    </xf>
    <xf numFmtId="0" fontId="17" fillId="0" borderId="0" xfId="0" applyFont="1" applyAlignment="1">
      <alignment vertical="center"/>
    </xf>
    <xf numFmtId="0" fontId="17" fillId="0" borderId="0" xfId="0" applyFont="1"/>
    <xf numFmtId="0" fontId="4" fillId="9" borderId="7" xfId="0" applyFont="1" applyFill="1" applyBorder="1" applyAlignment="1">
      <alignment horizontal="left" vertical="center"/>
    </xf>
    <xf numFmtId="0" fontId="4" fillId="9" borderId="24" xfId="0" applyFont="1" applyFill="1" applyBorder="1" applyAlignment="1">
      <alignment horizontal="left" vertical="center"/>
    </xf>
    <xf numFmtId="0" fontId="4" fillId="9" borderId="8" xfId="0" applyFont="1" applyFill="1" applyBorder="1" applyAlignment="1">
      <alignment horizontal="left" vertical="center"/>
    </xf>
    <xf numFmtId="0" fontId="2" fillId="5" borderId="13" xfId="0" applyFont="1" applyFill="1" applyBorder="1" applyAlignment="1" applyProtection="1">
      <alignment horizontal="center" vertical="center" wrapText="1"/>
      <protection locked="0"/>
    </xf>
    <xf numFmtId="0" fontId="2" fillId="5" borderId="15" xfId="0" applyFont="1" applyFill="1" applyBorder="1" applyAlignment="1" applyProtection="1">
      <alignment horizontal="center" vertical="center" wrapText="1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164" fontId="2" fillId="5" borderId="13" xfId="0" applyNumberFormat="1" applyFont="1" applyFill="1" applyBorder="1" applyAlignment="1">
      <alignment horizontal="center" vertical="center" wrapText="1"/>
    </xf>
    <xf numFmtId="164" fontId="2" fillId="5" borderId="15" xfId="0" applyNumberFormat="1" applyFont="1" applyFill="1" applyBorder="1" applyAlignment="1">
      <alignment horizontal="center" vertical="center" wrapText="1"/>
    </xf>
    <xf numFmtId="164" fontId="2" fillId="5" borderId="17" xfId="0" applyNumberFormat="1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3" fillId="4" borderId="9" xfId="0" applyFont="1" applyFill="1" applyBorder="1" applyAlignment="1" applyProtection="1">
      <alignment horizontal="left" vertical="center"/>
      <protection locked="0"/>
    </xf>
    <xf numFmtId="0" fontId="3" fillId="4" borderId="10" xfId="0" applyFont="1" applyFill="1" applyBorder="1" applyAlignment="1" applyProtection="1">
      <alignment horizontal="left" vertical="center"/>
      <protection locked="0"/>
    </xf>
    <xf numFmtId="0" fontId="3" fillId="4" borderId="11" xfId="0" applyFont="1" applyFill="1" applyBorder="1" applyAlignment="1" applyProtection="1">
      <alignment horizontal="left" vertical="center"/>
      <protection locked="0"/>
    </xf>
    <xf numFmtId="0" fontId="5" fillId="6" borderId="20" xfId="0" applyFont="1" applyFill="1" applyBorder="1" applyAlignment="1">
      <alignment horizontal="left" vertical="center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165" fontId="2" fillId="5" borderId="13" xfId="0" applyNumberFormat="1" applyFont="1" applyFill="1" applyBorder="1" applyAlignment="1" applyProtection="1">
      <alignment horizontal="center" vertical="center" wrapText="1"/>
      <protection locked="0"/>
    </xf>
    <xf numFmtId="165" fontId="2" fillId="5" borderId="15" xfId="0" applyNumberFormat="1" applyFont="1" applyFill="1" applyBorder="1" applyAlignment="1" applyProtection="1">
      <alignment horizontal="center" vertical="center" wrapText="1"/>
      <protection locked="0"/>
    </xf>
    <xf numFmtId="165" fontId="2" fillId="5" borderId="1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left" vertical="center"/>
    </xf>
    <xf numFmtId="0" fontId="4" fillId="9" borderId="10" xfId="0" applyFont="1" applyFill="1" applyBorder="1" applyAlignment="1">
      <alignment horizontal="left" vertical="center"/>
    </xf>
    <xf numFmtId="0" fontId="4" fillId="9" borderId="11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28576</xdr:colOff>
      <xdr:row>0</xdr:row>
      <xdr:rowOff>19051</xdr:rowOff>
    </xdr:from>
    <xdr:to>
      <xdr:col>2</xdr:col>
      <xdr:colOff>981076</xdr:colOff>
      <xdr:row>2</xdr:row>
      <xdr:rowOff>156420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05A68B3-931D-4F53-87B7-F4F086AA2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19051"/>
          <a:ext cx="1562100" cy="5374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0</xdr:row>
      <xdr:rowOff>0</xdr:rowOff>
    </xdr:from>
    <xdr:to>
      <xdr:col>1</xdr:col>
      <xdr:colOff>47626</xdr:colOff>
      <xdr:row>2</xdr:row>
      <xdr:rowOff>145165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0581F5-647A-418E-AC2B-461CCBEE4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0"/>
          <a:ext cx="2152650" cy="529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8"/>
  <sheetViews>
    <sheetView tabSelected="1" topLeftCell="B1" workbookViewId="0">
      <selection activeCell="C1" sqref="C1"/>
    </sheetView>
  </sheetViews>
  <sheetFormatPr defaultColWidth="0" defaultRowHeight="15.75" zeroHeight="1" x14ac:dyDescent="0.25"/>
  <cols>
    <col min="1" max="1" width="9.140625" style="3" hidden="1" customWidth="1"/>
    <col min="2" max="2" width="9.140625" style="3" customWidth="1"/>
    <col min="3" max="3" width="29" style="3" customWidth="1"/>
    <col min="4" max="4" width="13.140625" style="3" customWidth="1"/>
    <col min="5" max="5" width="15.7109375" style="3" customWidth="1"/>
    <col min="6" max="6" width="22.7109375" style="3" bestFit="1" customWidth="1"/>
    <col min="7" max="7" width="17.140625" style="3" bestFit="1" customWidth="1"/>
    <col min="8" max="8" width="9.140625" style="3" customWidth="1"/>
    <col min="9" max="9" width="9.140625" style="96" customWidth="1"/>
    <col min="10" max="10" width="7.42578125" style="32" hidden="1" customWidth="1"/>
    <col min="11" max="11" width="9.140625" style="32" hidden="1" customWidth="1"/>
    <col min="12" max="12" width="11.85546875" style="32" hidden="1" customWidth="1"/>
    <col min="13" max="21" width="9.140625" style="32" hidden="1" customWidth="1"/>
    <col min="22" max="16384" width="9.140625" style="26" hidden="1"/>
  </cols>
  <sheetData>
    <row r="1" spans="1:21" x14ac:dyDescent="0.25">
      <c r="A1" s="81"/>
      <c r="B1" s="13"/>
      <c r="C1" s="14" t="s">
        <v>0</v>
      </c>
      <c r="D1" s="14"/>
      <c r="E1" s="14"/>
      <c r="F1" s="14"/>
      <c r="G1" s="14"/>
      <c r="H1" s="14"/>
      <c r="I1" s="90"/>
    </row>
    <row r="2" spans="1:21" x14ac:dyDescent="0.25">
      <c r="A2" s="82"/>
      <c r="B2" s="16"/>
      <c r="C2" s="11"/>
      <c r="D2" s="11"/>
      <c r="E2" s="11"/>
      <c r="F2" s="11"/>
      <c r="G2" s="11"/>
      <c r="H2" s="11"/>
      <c r="I2" s="91"/>
    </row>
    <row r="3" spans="1:21" ht="16.5" thickBot="1" x14ac:dyDescent="0.3">
      <c r="A3" s="82"/>
      <c r="B3" s="16"/>
      <c r="C3" s="11"/>
      <c r="D3" s="11"/>
      <c r="E3" s="11"/>
      <c r="F3" s="11"/>
      <c r="G3" s="11"/>
      <c r="H3" s="11"/>
      <c r="I3" s="91"/>
    </row>
    <row r="4" spans="1:21" ht="24" thickBot="1" x14ac:dyDescent="0.3">
      <c r="A4" s="82"/>
      <c r="B4" s="16"/>
      <c r="C4" s="110" t="s">
        <v>16</v>
      </c>
      <c r="D4" s="111"/>
      <c r="E4" s="111"/>
      <c r="F4" s="111"/>
      <c r="G4" s="111"/>
      <c r="H4" s="112"/>
      <c r="I4" s="92"/>
    </row>
    <row r="5" spans="1:21" x14ac:dyDescent="0.25">
      <c r="A5" s="82"/>
      <c r="B5" s="16"/>
      <c r="C5" s="119" t="s">
        <v>18</v>
      </c>
      <c r="D5" s="119"/>
      <c r="E5" s="119"/>
      <c r="F5" s="119"/>
      <c r="G5" s="119"/>
      <c r="H5" s="119"/>
      <c r="I5" s="92"/>
    </row>
    <row r="6" spans="1:21" ht="16.5" thickBot="1" x14ac:dyDescent="0.3">
      <c r="A6" s="82"/>
      <c r="B6" s="16"/>
      <c r="C6" s="11"/>
      <c r="D6" s="11"/>
      <c r="E6" s="11"/>
      <c r="F6" s="11"/>
      <c r="G6" s="11"/>
      <c r="H6" s="11"/>
      <c r="I6" s="91"/>
    </row>
    <row r="7" spans="1:21" s="27" customFormat="1" ht="27" customHeight="1" thickBot="1" x14ac:dyDescent="0.3">
      <c r="A7" s="83"/>
      <c r="B7" s="18"/>
      <c r="C7" s="20" t="s">
        <v>9</v>
      </c>
      <c r="D7" s="21"/>
      <c r="E7" s="113"/>
      <c r="F7" s="114"/>
      <c r="G7" s="114"/>
      <c r="H7" s="115"/>
      <c r="I7" s="9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</row>
    <row r="8" spans="1:21" s="27" customFormat="1" ht="16.5" thickBot="1" x14ac:dyDescent="0.3">
      <c r="A8" s="83"/>
      <c r="B8" s="18"/>
      <c r="C8" s="20"/>
      <c r="D8" s="21"/>
      <c r="E8" s="54"/>
      <c r="F8" s="12"/>
      <c r="G8" s="12"/>
      <c r="H8" s="12"/>
      <c r="I8" s="9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</row>
    <row r="9" spans="1:21" s="27" customFormat="1" ht="27" customHeight="1" thickBot="1" x14ac:dyDescent="0.3">
      <c r="A9" s="83"/>
      <c r="B9" s="18"/>
      <c r="C9" s="20" t="s">
        <v>10</v>
      </c>
      <c r="D9" s="21"/>
      <c r="E9" s="116"/>
      <c r="F9" s="117"/>
      <c r="G9" s="117"/>
      <c r="H9" s="118"/>
      <c r="I9" s="9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</row>
    <row r="10" spans="1:21" s="27" customFormat="1" ht="16.5" thickBot="1" x14ac:dyDescent="0.3">
      <c r="A10" s="83"/>
      <c r="B10" s="18"/>
      <c r="C10" s="20"/>
      <c r="D10" s="21"/>
      <c r="E10" s="54"/>
      <c r="F10" s="12"/>
      <c r="G10" s="12"/>
      <c r="H10" s="12"/>
      <c r="I10" s="9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</row>
    <row r="11" spans="1:21" s="27" customFormat="1" ht="27" customHeight="1" thickBot="1" x14ac:dyDescent="0.3">
      <c r="A11" s="83"/>
      <c r="B11" s="18"/>
      <c r="C11" s="20" t="s">
        <v>11</v>
      </c>
      <c r="D11" s="21"/>
      <c r="E11" s="113"/>
      <c r="F11" s="114"/>
      <c r="G11" s="114"/>
      <c r="H11" s="115"/>
      <c r="I11" s="93"/>
      <c r="J11" s="33">
        <f>IF((I20+L20)&gt;1,DATEDIF(D20,E20,"M")-1)</f>
        <v>-1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</row>
    <row r="12" spans="1:21" s="27" customFormat="1" ht="16.5" thickBot="1" x14ac:dyDescent="0.3">
      <c r="A12" s="83"/>
      <c r="B12" s="18"/>
      <c r="C12" s="20"/>
      <c r="D12" s="21"/>
      <c r="E12" s="21"/>
      <c r="F12" s="21"/>
      <c r="G12" s="21"/>
      <c r="H12" s="21"/>
      <c r="I12" s="9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</row>
    <row r="13" spans="1:21" s="27" customFormat="1" ht="27" customHeight="1" thickBot="1" x14ac:dyDescent="0.3">
      <c r="A13" s="83"/>
      <c r="B13" s="18"/>
      <c r="C13" s="20" t="s">
        <v>12</v>
      </c>
      <c r="D13" s="21"/>
      <c r="E13" s="113"/>
      <c r="F13" s="114"/>
      <c r="G13" s="114"/>
      <c r="H13" s="115"/>
      <c r="I13" s="9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</row>
    <row r="14" spans="1:21" s="27" customFormat="1" ht="16.5" thickBot="1" x14ac:dyDescent="0.3">
      <c r="A14" s="83"/>
      <c r="B14" s="18"/>
      <c r="C14" s="20"/>
      <c r="D14" s="21"/>
      <c r="E14" s="53"/>
      <c r="F14" s="53"/>
      <c r="G14" s="53"/>
      <c r="H14" s="53"/>
      <c r="I14" s="9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</row>
    <row r="15" spans="1:21" s="27" customFormat="1" ht="27" customHeight="1" thickBot="1" x14ac:dyDescent="0.3">
      <c r="A15" s="83"/>
      <c r="B15" s="18"/>
      <c r="C15" s="20" t="s">
        <v>20</v>
      </c>
      <c r="D15" s="21"/>
      <c r="E15" s="116" t="s">
        <v>22</v>
      </c>
      <c r="F15" s="117"/>
      <c r="G15" s="117"/>
      <c r="H15" s="118"/>
      <c r="I15" s="9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</row>
    <row r="16" spans="1:21" x14ac:dyDescent="0.25">
      <c r="A16" s="82"/>
      <c r="B16" s="16"/>
      <c r="C16" s="11"/>
      <c r="D16" s="11"/>
      <c r="E16" s="11"/>
      <c r="F16" s="11"/>
      <c r="G16" s="11"/>
      <c r="H16" s="11"/>
      <c r="I16" s="91"/>
    </row>
    <row r="17" spans="1:23" ht="16.5" thickBot="1" x14ac:dyDescent="0.3">
      <c r="A17" s="82"/>
      <c r="B17" s="16"/>
      <c r="C17" s="22" t="s">
        <v>28</v>
      </c>
      <c r="D17" s="11"/>
      <c r="E17" s="11"/>
      <c r="F17" s="11"/>
      <c r="G17" s="11"/>
      <c r="H17" s="11"/>
      <c r="I17" s="91"/>
      <c r="J17" s="34"/>
    </row>
    <row r="18" spans="1:23" ht="16.5" thickBot="1" x14ac:dyDescent="0.3">
      <c r="A18" s="82"/>
      <c r="B18" s="16"/>
      <c r="C18" s="101" t="s">
        <v>2</v>
      </c>
      <c r="D18" s="102"/>
      <c r="E18" s="102"/>
      <c r="F18" s="103"/>
      <c r="G18" s="55">
        <v>2026</v>
      </c>
      <c r="H18" s="11"/>
      <c r="I18" s="91"/>
    </row>
    <row r="19" spans="1:23" ht="16.5" thickBot="1" x14ac:dyDescent="0.3">
      <c r="A19" s="82"/>
      <c r="B19" s="16"/>
      <c r="C19" s="42" t="s">
        <v>23</v>
      </c>
      <c r="D19" s="64" t="s">
        <v>3</v>
      </c>
      <c r="E19" s="50" t="s">
        <v>4</v>
      </c>
      <c r="F19" s="42" t="s">
        <v>5</v>
      </c>
      <c r="G19" s="42" t="s">
        <v>6</v>
      </c>
      <c r="H19" s="11"/>
      <c r="I19" s="91"/>
    </row>
    <row r="20" spans="1:23" ht="16.5" x14ac:dyDescent="0.25">
      <c r="A20" s="82"/>
      <c r="B20" s="16"/>
      <c r="C20" s="65">
        <v>0</v>
      </c>
      <c r="D20" s="68"/>
      <c r="E20" s="71"/>
      <c r="F20" s="75">
        <f>IF(I20=32/31,0,SUM(J20,I20,L20))</f>
        <v>0</v>
      </c>
      <c r="G20" s="78">
        <f t="shared" ref="G20:G25" si="0">C20/12*F20</f>
        <v>0</v>
      </c>
      <c r="H20" s="11"/>
      <c r="I20" s="91">
        <f>IF(M20=N20,M20-N20,IF(M20&lt;&gt;N20,M20/N20))</f>
        <v>1.032258064516129</v>
      </c>
      <c r="J20" s="35">
        <f t="shared" ref="J20:J24" si="1">IF((I20+L20)&gt;1,DATEDIF(D20,E20,"M")-1,DATEDIF(D20,E20,"m"))</f>
        <v>-1</v>
      </c>
      <c r="K20" s="36"/>
      <c r="L20" s="36">
        <f t="shared" ref="L20:L24" si="2">IF(O20=P20,O20-P20,IF(O20&lt;&gt;P20,(P20-O20)/P20))</f>
        <v>0</v>
      </c>
      <c r="M20" s="36">
        <f t="shared" ref="M20:M24" si="3">((DATE(YEAR(D20),MONTH(D20)+1,1)-1)-D20+1)</f>
        <v>32</v>
      </c>
      <c r="N20" s="36">
        <f t="shared" ref="N20:N24" si="4">+DAY(DATE(YEAR(D20),MONTH(D20)+1,0))</f>
        <v>31</v>
      </c>
      <c r="O20" s="36">
        <f t="shared" ref="O20:O25" si="5">IF(Q20=29,((DATE(YEAR(E20),MONTH(E20)+1,1)-1)-E20),((DATE(YEAR(E20),MONTH(E20)+1,1)-1)-E20))</f>
        <v>31</v>
      </c>
      <c r="P20" s="36">
        <f t="shared" ref="P20:P24" si="6">IF(Q20=29,28,Q20)</f>
        <v>31</v>
      </c>
      <c r="Q20" s="36">
        <f t="shared" ref="Q20:Q24" si="7">+DAY(DATE(YEAR(E20),MONTH(E20)+1,0))</f>
        <v>31</v>
      </c>
      <c r="R20" s="36">
        <f t="shared" ref="R20:R24" si="8">SUM(DATEDIF(D20,E20,"D"),1)</f>
        <v>1</v>
      </c>
      <c r="S20" s="36"/>
      <c r="T20" s="36"/>
      <c r="U20" s="36" t="str">
        <f t="shared" ref="U20:U24" si="9">IF(OR(D20="",E20=""),"",INT(D20-E20+1))</f>
        <v/>
      </c>
      <c r="V20" s="37"/>
      <c r="W20" s="38"/>
    </row>
    <row r="21" spans="1:23" ht="16.5" x14ac:dyDescent="0.25">
      <c r="A21" s="82"/>
      <c r="B21" s="16"/>
      <c r="C21" s="66">
        <v>0</v>
      </c>
      <c r="D21" s="60"/>
      <c r="E21" s="72"/>
      <c r="F21" s="76">
        <f t="shared" ref="F21" si="10">IF(I21=32/31,0,SUM(J21,I21,L21))</f>
        <v>0</v>
      </c>
      <c r="G21" s="79">
        <f t="shared" si="0"/>
        <v>0</v>
      </c>
      <c r="H21" s="11"/>
      <c r="I21" s="91">
        <f t="shared" ref="I21:I24" si="11">IF(M21=N21,M21-N21,IF(M21&lt;&gt;N21,M21/N21))</f>
        <v>1.032258064516129</v>
      </c>
      <c r="J21" s="35">
        <f t="shared" si="1"/>
        <v>-1</v>
      </c>
      <c r="K21" s="36"/>
      <c r="L21" s="36">
        <f t="shared" si="2"/>
        <v>0</v>
      </c>
      <c r="M21" s="36">
        <f t="shared" si="3"/>
        <v>32</v>
      </c>
      <c r="N21" s="36">
        <f t="shared" si="4"/>
        <v>31</v>
      </c>
      <c r="O21" s="36">
        <f t="shared" si="5"/>
        <v>31</v>
      </c>
      <c r="P21" s="36">
        <f t="shared" si="6"/>
        <v>31</v>
      </c>
      <c r="Q21" s="36">
        <f t="shared" si="7"/>
        <v>31</v>
      </c>
      <c r="R21" s="36">
        <f t="shared" si="8"/>
        <v>1</v>
      </c>
      <c r="S21" s="36"/>
      <c r="T21" s="36"/>
      <c r="U21" s="36" t="str">
        <f t="shared" si="9"/>
        <v/>
      </c>
      <c r="V21" s="37"/>
      <c r="W21" s="38"/>
    </row>
    <row r="22" spans="1:23" ht="16.5" x14ac:dyDescent="0.25">
      <c r="A22" s="82"/>
      <c r="B22" s="16"/>
      <c r="C22" s="66">
        <v>0</v>
      </c>
      <c r="D22" s="69"/>
      <c r="E22" s="73"/>
      <c r="F22" s="76">
        <f>IF(I22=32/31,0,SUM(J22,I22,L22))</f>
        <v>0</v>
      </c>
      <c r="G22" s="79">
        <f t="shared" si="0"/>
        <v>0</v>
      </c>
      <c r="H22" s="11"/>
      <c r="I22" s="91">
        <f t="shared" si="11"/>
        <v>1.032258064516129</v>
      </c>
      <c r="J22" s="35">
        <f t="shared" si="1"/>
        <v>-1</v>
      </c>
      <c r="K22" s="36"/>
      <c r="L22" s="36">
        <f t="shared" si="2"/>
        <v>0</v>
      </c>
      <c r="M22" s="36">
        <f t="shared" si="3"/>
        <v>32</v>
      </c>
      <c r="N22" s="36">
        <f t="shared" si="4"/>
        <v>31</v>
      </c>
      <c r="O22" s="36">
        <f t="shared" si="5"/>
        <v>31</v>
      </c>
      <c r="P22" s="36">
        <f t="shared" si="6"/>
        <v>31</v>
      </c>
      <c r="Q22" s="36">
        <f t="shared" si="7"/>
        <v>31</v>
      </c>
      <c r="R22" s="36">
        <f t="shared" si="8"/>
        <v>1</v>
      </c>
      <c r="S22" s="36"/>
      <c r="T22" s="36"/>
      <c r="U22" s="36" t="str">
        <f t="shared" si="9"/>
        <v/>
      </c>
      <c r="V22" s="37"/>
      <c r="W22" s="38"/>
    </row>
    <row r="23" spans="1:23" ht="16.5" x14ac:dyDescent="0.25">
      <c r="A23" s="82"/>
      <c r="B23" s="16"/>
      <c r="C23" s="66">
        <v>0</v>
      </c>
      <c r="D23" s="69"/>
      <c r="E23" s="73"/>
      <c r="F23" s="76">
        <f>IF(I23=32/31,0,SUM(J23,I23,L23))</f>
        <v>0</v>
      </c>
      <c r="G23" s="79">
        <f t="shared" si="0"/>
        <v>0</v>
      </c>
      <c r="H23" s="11"/>
      <c r="I23" s="91">
        <f t="shared" si="11"/>
        <v>1.032258064516129</v>
      </c>
      <c r="J23" s="35">
        <f t="shared" si="1"/>
        <v>-1</v>
      </c>
      <c r="K23" s="36"/>
      <c r="L23" s="36">
        <f t="shared" si="2"/>
        <v>0</v>
      </c>
      <c r="M23" s="36">
        <f t="shared" si="3"/>
        <v>32</v>
      </c>
      <c r="N23" s="36">
        <f t="shared" si="4"/>
        <v>31</v>
      </c>
      <c r="O23" s="36">
        <f t="shared" si="5"/>
        <v>31</v>
      </c>
      <c r="P23" s="36">
        <f t="shared" si="6"/>
        <v>31</v>
      </c>
      <c r="Q23" s="36">
        <f t="shared" si="7"/>
        <v>31</v>
      </c>
      <c r="R23" s="36">
        <f t="shared" si="8"/>
        <v>1</v>
      </c>
      <c r="S23" s="36"/>
      <c r="T23" s="36"/>
      <c r="U23" s="36" t="str">
        <f t="shared" si="9"/>
        <v/>
      </c>
      <c r="V23" s="37"/>
      <c r="W23" s="38"/>
    </row>
    <row r="24" spans="1:23" ht="16.5" x14ac:dyDescent="0.25">
      <c r="A24" s="82"/>
      <c r="B24" s="16"/>
      <c r="C24" s="66">
        <v>0</v>
      </c>
      <c r="D24" s="69"/>
      <c r="E24" s="73"/>
      <c r="F24" s="76">
        <f>IF(I24=32/31,0,SUM(J24,I24,L24))</f>
        <v>0</v>
      </c>
      <c r="G24" s="79">
        <f t="shared" si="0"/>
        <v>0</v>
      </c>
      <c r="H24" s="11"/>
      <c r="I24" s="91">
        <f t="shared" si="11"/>
        <v>1.032258064516129</v>
      </c>
      <c r="J24" s="35">
        <f t="shared" si="1"/>
        <v>-1</v>
      </c>
      <c r="K24" s="36"/>
      <c r="L24" s="36">
        <f t="shared" si="2"/>
        <v>0</v>
      </c>
      <c r="M24" s="36">
        <f t="shared" si="3"/>
        <v>32</v>
      </c>
      <c r="N24" s="36">
        <f t="shared" si="4"/>
        <v>31</v>
      </c>
      <c r="O24" s="36">
        <f t="shared" si="5"/>
        <v>31</v>
      </c>
      <c r="P24" s="36">
        <f t="shared" si="6"/>
        <v>31</v>
      </c>
      <c r="Q24" s="36">
        <f t="shared" si="7"/>
        <v>31</v>
      </c>
      <c r="R24" s="36">
        <f t="shared" si="8"/>
        <v>1</v>
      </c>
      <c r="S24" s="36"/>
      <c r="T24" s="36"/>
      <c r="U24" s="36" t="str">
        <f t="shared" si="9"/>
        <v/>
      </c>
      <c r="V24" s="37"/>
      <c r="W24" s="38"/>
    </row>
    <row r="25" spans="1:23" ht="17.25" thickBot="1" x14ac:dyDescent="0.3">
      <c r="A25" s="82"/>
      <c r="B25" s="16"/>
      <c r="C25" s="67">
        <v>0</v>
      </c>
      <c r="D25" s="70"/>
      <c r="E25" s="74"/>
      <c r="F25" s="77">
        <f>IF(I25=32/31,0,SUM(J25,I25,L25))</f>
        <v>0</v>
      </c>
      <c r="G25" s="80">
        <f t="shared" si="0"/>
        <v>0</v>
      </c>
      <c r="H25" s="11"/>
      <c r="I25" s="91">
        <f t="shared" ref="I25" si="12">IF(M25=N25,M25-N25,IF(M25&lt;&gt;N25,M25/N25))</f>
        <v>1.032258064516129</v>
      </c>
      <c r="J25" s="35">
        <f t="shared" ref="J25" si="13">IF((I25+L25)&gt;1,DATEDIF(D25,E25,"M")-1,DATEDIF(D25,E25,"m"))</f>
        <v>-1</v>
      </c>
      <c r="K25" s="36"/>
      <c r="L25" s="36">
        <f t="shared" ref="L25" si="14">IF(O25=P25,O25-P25,IF(O25&lt;&gt;P25,(P25-O25)/P25))</f>
        <v>0</v>
      </c>
      <c r="M25" s="36">
        <f t="shared" ref="M25" si="15">((DATE(YEAR(D25),MONTH(D25)+1,1)-1)-D25+1)</f>
        <v>32</v>
      </c>
      <c r="N25" s="36">
        <f t="shared" ref="N25" si="16">+DAY(DATE(YEAR(D25),MONTH(D25)+1,0))</f>
        <v>31</v>
      </c>
      <c r="O25" s="36">
        <f t="shared" si="5"/>
        <v>31</v>
      </c>
      <c r="P25" s="36">
        <f t="shared" ref="P25" si="17">IF(Q25=29,28,Q25)</f>
        <v>31</v>
      </c>
      <c r="Q25" s="36">
        <f t="shared" ref="Q25" si="18">+DAY(DATE(YEAR(E25),MONTH(E25)+1,0))</f>
        <v>31</v>
      </c>
      <c r="R25" s="36">
        <f t="shared" ref="R25" si="19">SUM(DATEDIF(D25,E25,"D"),1)</f>
        <v>1</v>
      </c>
      <c r="S25" s="36"/>
      <c r="T25" s="36"/>
      <c r="U25" s="36" t="str">
        <f t="shared" ref="U25" si="20">IF(OR(D25="",E25=""),"",INT(D25-E25+1))</f>
        <v/>
      </c>
      <c r="V25" s="38"/>
      <c r="W25" s="38"/>
    </row>
    <row r="26" spans="1:23" ht="17.25" thickBot="1" x14ac:dyDescent="0.3">
      <c r="A26" s="82"/>
      <c r="B26" s="16"/>
      <c r="C26" s="9"/>
      <c r="D26" s="10"/>
      <c r="E26" s="47" t="s">
        <v>1</v>
      </c>
      <c r="F26" s="58">
        <f>SUM(F20:F25)</f>
        <v>0</v>
      </c>
      <c r="G26" s="51">
        <f>SUM(G20:G25)</f>
        <v>0</v>
      </c>
      <c r="H26" s="11"/>
      <c r="I26" s="94"/>
      <c r="J26" s="40"/>
      <c r="K26" s="41"/>
      <c r="L26" s="41"/>
      <c r="M26" s="41"/>
      <c r="N26" s="41"/>
      <c r="O26" s="41"/>
      <c r="P26" s="41"/>
      <c r="Q26" s="41"/>
      <c r="R26" s="40"/>
      <c r="S26" s="40"/>
      <c r="T26" s="40"/>
      <c r="U26" s="39"/>
      <c r="V26" s="38"/>
      <c r="W26" s="38"/>
    </row>
    <row r="27" spans="1:23" ht="16.5" x14ac:dyDescent="0.25">
      <c r="A27" s="82"/>
      <c r="B27" s="16"/>
      <c r="C27" s="9"/>
      <c r="D27" s="10"/>
      <c r="E27" s="10"/>
      <c r="F27" s="11"/>
      <c r="G27" s="11"/>
      <c r="H27" s="11"/>
      <c r="I27" s="94" t="e">
        <f>IF((H27+K27)&gt;1.04,DATEDIF(#REF!,D27,"M")-1,DATEDIF(#REF!,D27,"M"))</f>
        <v>#REF!</v>
      </c>
      <c r="J27" s="40"/>
      <c r="K27" s="41"/>
      <c r="L27" s="41"/>
      <c r="M27" s="41" t="e">
        <f>+DAY(DATE(YEAR(#REF!),MONTH(#REF!)+1,0))</f>
        <v>#REF!</v>
      </c>
      <c r="N27" s="41">
        <f t="shared" ref="N27" si="21">IF(P27=29,((DATE(YEAR(D27),MONTH(D27)+1,1)-1)-D27)-1,((DATE(YEAR(D27),MONTH(D27)+1,1)-1)-D27))</f>
        <v>31</v>
      </c>
      <c r="O27" s="41">
        <f t="shared" ref="O27" si="22">IF(P27=29,28,P27)</f>
        <v>31</v>
      </c>
      <c r="P27" s="41">
        <f t="shared" ref="P27" si="23">+DAY(DATE(YEAR(D27),MONTH(D27)+1,0))</f>
        <v>31</v>
      </c>
      <c r="Q27" s="41"/>
      <c r="R27" s="40"/>
      <c r="S27" s="40"/>
      <c r="T27" s="40"/>
      <c r="U27" s="39"/>
      <c r="V27" s="38"/>
      <c r="W27" s="38" t="str">
        <f>IF(OR(D21="",C21=""),"",INT(D21-C21+1))</f>
        <v/>
      </c>
    </row>
    <row r="28" spans="1:23" ht="16.5" thickBot="1" x14ac:dyDescent="0.3">
      <c r="A28" s="82"/>
      <c r="B28" s="16"/>
      <c r="C28" s="11"/>
      <c r="D28" s="11"/>
      <c r="E28" s="11"/>
      <c r="F28" s="11"/>
      <c r="G28" s="11"/>
      <c r="H28" s="4"/>
      <c r="I28" s="91"/>
    </row>
    <row r="29" spans="1:23" ht="15.75" customHeight="1" thickBot="1" x14ac:dyDescent="0.3">
      <c r="A29" s="82"/>
      <c r="B29" s="16"/>
      <c r="C29" s="56" t="s">
        <v>7</v>
      </c>
      <c r="D29" s="57" t="s">
        <v>8</v>
      </c>
      <c r="E29" s="11"/>
      <c r="F29" s="104" t="s">
        <v>42</v>
      </c>
      <c r="G29" s="107">
        <f>G26+D33</f>
        <v>0</v>
      </c>
      <c r="H29" s="11"/>
      <c r="I29" s="91"/>
    </row>
    <row r="30" spans="1:23" ht="15.75" customHeight="1" x14ac:dyDescent="0.25">
      <c r="A30" s="82"/>
      <c r="B30" s="16"/>
      <c r="C30" s="48"/>
      <c r="D30" s="49"/>
      <c r="E30" s="11"/>
      <c r="F30" s="105"/>
      <c r="G30" s="108"/>
      <c r="H30" s="11"/>
      <c r="I30" s="91"/>
    </row>
    <row r="31" spans="1:23" ht="15.75" customHeight="1" x14ac:dyDescent="0.25">
      <c r="A31" s="82"/>
      <c r="B31" s="16"/>
      <c r="C31" s="43"/>
      <c r="D31" s="44"/>
      <c r="E31" s="11"/>
      <c r="F31" s="105"/>
      <c r="G31" s="108"/>
      <c r="H31" s="11"/>
      <c r="I31" s="91"/>
    </row>
    <row r="32" spans="1:23" ht="16.5" customHeight="1" thickBot="1" x14ac:dyDescent="0.3">
      <c r="A32" s="82"/>
      <c r="B32" s="16"/>
      <c r="C32" s="45"/>
      <c r="D32" s="46"/>
      <c r="E32" s="11"/>
      <c r="F32" s="106"/>
      <c r="G32" s="109"/>
      <c r="H32" s="11"/>
      <c r="I32" s="91"/>
    </row>
    <row r="33" spans="1:21" ht="16.5" thickBot="1" x14ac:dyDescent="0.3">
      <c r="A33" s="82"/>
      <c r="B33" s="16"/>
      <c r="C33" s="12"/>
      <c r="D33" s="52">
        <f>SUM(D30:D32)</f>
        <v>0</v>
      </c>
      <c r="E33" s="11"/>
      <c r="F33" s="11"/>
      <c r="G33" s="11"/>
      <c r="H33" s="11"/>
      <c r="I33" s="91"/>
    </row>
    <row r="34" spans="1:21" x14ac:dyDescent="0.25">
      <c r="A34" s="82"/>
      <c r="B34" s="16"/>
      <c r="C34" s="11"/>
      <c r="D34" s="11"/>
      <c r="E34" s="11"/>
      <c r="F34" s="11"/>
      <c r="G34" s="11"/>
      <c r="H34" s="11"/>
      <c r="I34" s="91"/>
    </row>
    <row r="35" spans="1:21" ht="16.5" thickBot="1" x14ac:dyDescent="0.3">
      <c r="A35" s="82"/>
      <c r="B35" s="16"/>
      <c r="C35" s="11"/>
      <c r="D35" s="11"/>
      <c r="E35" s="11"/>
      <c r="F35" s="11"/>
      <c r="G35" s="11"/>
      <c r="H35" s="11"/>
      <c r="I35" s="91"/>
    </row>
    <row r="36" spans="1:21" ht="16.5" thickBot="1" x14ac:dyDescent="0.3">
      <c r="A36" s="82"/>
      <c r="B36" s="16"/>
      <c r="C36" s="101" t="s">
        <v>2</v>
      </c>
      <c r="D36" s="102"/>
      <c r="E36" s="102"/>
      <c r="F36" s="103"/>
      <c r="G36" s="55">
        <v>2025</v>
      </c>
      <c r="H36" s="11"/>
      <c r="I36" s="91"/>
    </row>
    <row r="37" spans="1:21" ht="16.5" thickBot="1" x14ac:dyDescent="0.3">
      <c r="A37" s="82"/>
      <c r="B37" s="16"/>
      <c r="C37" s="42" t="s">
        <v>23</v>
      </c>
      <c r="D37" s="42" t="s">
        <v>3</v>
      </c>
      <c r="E37" s="63" t="s">
        <v>4</v>
      </c>
      <c r="F37" s="42" t="s">
        <v>5</v>
      </c>
      <c r="G37" s="64" t="s">
        <v>6</v>
      </c>
      <c r="H37" s="11"/>
      <c r="I37" s="91"/>
    </row>
    <row r="38" spans="1:21" x14ac:dyDescent="0.25">
      <c r="A38" s="82"/>
      <c r="B38" s="16"/>
      <c r="C38" s="65">
        <v>0</v>
      </c>
      <c r="D38" s="68"/>
      <c r="E38" s="71"/>
      <c r="F38" s="75">
        <f>IF(I38=32/31,0,SUM(J38,I38,L38))</f>
        <v>0</v>
      </c>
      <c r="G38" s="78">
        <f t="shared" ref="G38:G43" si="24">C38/12*F38</f>
        <v>0</v>
      </c>
      <c r="H38" s="11"/>
      <c r="I38" s="91">
        <f>IF(M38=N38,M38-N38,IF(M38&lt;&gt;N38,M38/N38))</f>
        <v>1.032258064516129</v>
      </c>
      <c r="J38" s="35">
        <f t="shared" ref="J38:J43" si="25">IF((I38+L38)&gt;1,DATEDIF(D38,E38,"M")-1,DATEDIF(D38,E38,"m"))</f>
        <v>-1</v>
      </c>
      <c r="K38" s="36"/>
      <c r="L38" s="36">
        <f t="shared" ref="L38:L43" si="26">IF(O38=P38,O38-P38,IF(O38&lt;&gt;P38,(P38-O38)/P38))</f>
        <v>0</v>
      </c>
      <c r="M38" s="36">
        <f t="shared" ref="M38:M43" si="27">((DATE(YEAR(D38),MONTH(D38)+1,1)-1)-D38+1)</f>
        <v>32</v>
      </c>
      <c r="N38" s="36">
        <f t="shared" ref="N38:N43" si="28">+DAY(DATE(YEAR(D38),MONTH(D38)+1,0))</f>
        <v>31</v>
      </c>
      <c r="O38" s="36">
        <f t="shared" ref="O38:O43" si="29">IF(Q38=29,((DATE(YEAR(E38),MONTH(E38)+1,1)-1)-E38),((DATE(YEAR(E38),MONTH(E38)+1,1)-1)-E38))</f>
        <v>31</v>
      </c>
      <c r="P38" s="36">
        <f t="shared" ref="P38:P43" si="30">IF(Q38=29,28,Q38)</f>
        <v>31</v>
      </c>
      <c r="Q38" s="36">
        <f t="shared" ref="Q38:Q43" si="31">+DAY(DATE(YEAR(E38),MONTH(E38)+1,0))</f>
        <v>31</v>
      </c>
      <c r="R38" s="36">
        <f t="shared" ref="R38:R43" si="32">SUM(DATEDIF(D38,E38,"D"),1)</f>
        <v>1</v>
      </c>
      <c r="S38" s="36"/>
      <c r="T38" s="36"/>
      <c r="U38" s="36" t="str">
        <f t="shared" ref="U38:U43" si="33">IF(OR(D38="",E38=""),"",INT(D38-E38+1))</f>
        <v/>
      </c>
    </row>
    <row r="39" spans="1:21" x14ac:dyDescent="0.25">
      <c r="A39" s="82"/>
      <c r="B39" s="16"/>
      <c r="C39" s="66">
        <v>0</v>
      </c>
      <c r="D39" s="60"/>
      <c r="E39" s="72"/>
      <c r="F39" s="76">
        <f t="shared" ref="F39" si="34">IF(I39=32/31,0,SUM(J39,I39,L39))</f>
        <v>0</v>
      </c>
      <c r="G39" s="79">
        <f t="shared" si="24"/>
        <v>0</v>
      </c>
      <c r="H39" s="11"/>
      <c r="I39" s="91">
        <f t="shared" ref="I39:I43" si="35">IF(M39=N39,M39-N39,IF(M39&lt;&gt;N39,M39/N39))</f>
        <v>1.032258064516129</v>
      </c>
      <c r="J39" s="35">
        <f t="shared" si="25"/>
        <v>-1</v>
      </c>
      <c r="K39" s="36"/>
      <c r="L39" s="36">
        <f t="shared" si="26"/>
        <v>0</v>
      </c>
      <c r="M39" s="36">
        <f t="shared" si="27"/>
        <v>32</v>
      </c>
      <c r="N39" s="36">
        <f t="shared" si="28"/>
        <v>31</v>
      </c>
      <c r="O39" s="36">
        <f t="shared" si="29"/>
        <v>31</v>
      </c>
      <c r="P39" s="36">
        <f t="shared" si="30"/>
        <v>31</v>
      </c>
      <c r="Q39" s="36">
        <f t="shared" si="31"/>
        <v>31</v>
      </c>
      <c r="R39" s="36">
        <f t="shared" si="32"/>
        <v>1</v>
      </c>
      <c r="S39" s="36"/>
      <c r="T39" s="36"/>
      <c r="U39" s="36" t="str">
        <f t="shared" si="33"/>
        <v/>
      </c>
    </row>
    <row r="40" spans="1:21" x14ac:dyDescent="0.25">
      <c r="A40" s="82"/>
      <c r="B40" s="16"/>
      <c r="C40" s="66">
        <v>0</v>
      </c>
      <c r="D40" s="69"/>
      <c r="E40" s="73"/>
      <c r="F40" s="76">
        <f>IF(I40=32/31,0,SUM(J40,I40,L40))</f>
        <v>0</v>
      </c>
      <c r="G40" s="79">
        <f t="shared" si="24"/>
        <v>0</v>
      </c>
      <c r="H40" s="11"/>
      <c r="I40" s="91">
        <f t="shared" si="35"/>
        <v>1.032258064516129</v>
      </c>
      <c r="J40" s="35">
        <f t="shared" si="25"/>
        <v>-1</v>
      </c>
      <c r="K40" s="36"/>
      <c r="L40" s="36">
        <f t="shared" si="26"/>
        <v>0</v>
      </c>
      <c r="M40" s="36">
        <f t="shared" si="27"/>
        <v>32</v>
      </c>
      <c r="N40" s="36">
        <f t="shared" si="28"/>
        <v>31</v>
      </c>
      <c r="O40" s="36">
        <f t="shared" si="29"/>
        <v>31</v>
      </c>
      <c r="P40" s="36">
        <f t="shared" si="30"/>
        <v>31</v>
      </c>
      <c r="Q40" s="36">
        <f t="shared" si="31"/>
        <v>31</v>
      </c>
      <c r="R40" s="36">
        <f t="shared" si="32"/>
        <v>1</v>
      </c>
      <c r="S40" s="36"/>
      <c r="T40" s="36"/>
      <c r="U40" s="36" t="str">
        <f t="shared" si="33"/>
        <v/>
      </c>
    </row>
    <row r="41" spans="1:21" x14ac:dyDescent="0.25">
      <c r="A41" s="82"/>
      <c r="B41" s="16"/>
      <c r="C41" s="66">
        <v>0</v>
      </c>
      <c r="D41" s="69"/>
      <c r="E41" s="73"/>
      <c r="F41" s="76">
        <f>IF(I41=32/31,0,SUM(J41,I41,L41))</f>
        <v>0</v>
      </c>
      <c r="G41" s="79">
        <f t="shared" si="24"/>
        <v>0</v>
      </c>
      <c r="H41" s="11"/>
      <c r="I41" s="91">
        <f t="shared" si="35"/>
        <v>1.032258064516129</v>
      </c>
      <c r="J41" s="35">
        <f t="shared" si="25"/>
        <v>-1</v>
      </c>
      <c r="K41" s="36"/>
      <c r="L41" s="36">
        <f t="shared" si="26"/>
        <v>0</v>
      </c>
      <c r="M41" s="36">
        <f t="shared" si="27"/>
        <v>32</v>
      </c>
      <c r="N41" s="36">
        <f t="shared" si="28"/>
        <v>31</v>
      </c>
      <c r="O41" s="36">
        <f t="shared" si="29"/>
        <v>31</v>
      </c>
      <c r="P41" s="36">
        <f t="shared" si="30"/>
        <v>31</v>
      </c>
      <c r="Q41" s="36">
        <f t="shared" si="31"/>
        <v>31</v>
      </c>
      <c r="R41" s="36">
        <f t="shared" si="32"/>
        <v>1</v>
      </c>
      <c r="S41" s="36"/>
      <c r="T41" s="36"/>
      <c r="U41" s="36" t="str">
        <f t="shared" si="33"/>
        <v/>
      </c>
    </row>
    <row r="42" spans="1:21" x14ac:dyDescent="0.25">
      <c r="A42" s="82"/>
      <c r="B42" s="16"/>
      <c r="C42" s="66">
        <v>0</v>
      </c>
      <c r="D42" s="69"/>
      <c r="E42" s="73"/>
      <c r="F42" s="76">
        <f>IF(I42=32/31,0,SUM(J42,I42,L42))</f>
        <v>0</v>
      </c>
      <c r="G42" s="79">
        <f t="shared" si="24"/>
        <v>0</v>
      </c>
      <c r="H42" s="11"/>
      <c r="I42" s="91">
        <f t="shared" si="35"/>
        <v>1.032258064516129</v>
      </c>
      <c r="J42" s="35">
        <f t="shared" si="25"/>
        <v>-1</v>
      </c>
      <c r="K42" s="36"/>
      <c r="L42" s="36">
        <f t="shared" si="26"/>
        <v>0</v>
      </c>
      <c r="M42" s="36">
        <f t="shared" si="27"/>
        <v>32</v>
      </c>
      <c r="N42" s="36">
        <f t="shared" si="28"/>
        <v>31</v>
      </c>
      <c r="O42" s="36">
        <f t="shared" si="29"/>
        <v>31</v>
      </c>
      <c r="P42" s="36">
        <f t="shared" si="30"/>
        <v>31</v>
      </c>
      <c r="Q42" s="36">
        <f t="shared" si="31"/>
        <v>31</v>
      </c>
      <c r="R42" s="36">
        <f t="shared" si="32"/>
        <v>1</v>
      </c>
      <c r="S42" s="36"/>
      <c r="T42" s="36"/>
      <c r="U42" s="36" t="str">
        <f t="shared" si="33"/>
        <v/>
      </c>
    </row>
    <row r="43" spans="1:21" ht="16.5" thickBot="1" x14ac:dyDescent="0.3">
      <c r="A43" s="82"/>
      <c r="B43" s="16"/>
      <c r="C43" s="67">
        <v>0</v>
      </c>
      <c r="D43" s="70"/>
      <c r="E43" s="74"/>
      <c r="F43" s="77">
        <f>IF(I43=32/31,0,SUM(J43,I43,L43))</f>
        <v>0</v>
      </c>
      <c r="G43" s="80">
        <f t="shared" si="24"/>
        <v>0</v>
      </c>
      <c r="H43" s="11"/>
      <c r="I43" s="91">
        <f t="shared" si="35"/>
        <v>1.032258064516129</v>
      </c>
      <c r="J43" s="35">
        <f t="shared" si="25"/>
        <v>-1</v>
      </c>
      <c r="K43" s="36"/>
      <c r="L43" s="36">
        <f t="shared" si="26"/>
        <v>0</v>
      </c>
      <c r="M43" s="36">
        <f t="shared" si="27"/>
        <v>32</v>
      </c>
      <c r="N43" s="36">
        <f t="shared" si="28"/>
        <v>31</v>
      </c>
      <c r="O43" s="36">
        <f t="shared" si="29"/>
        <v>31</v>
      </c>
      <c r="P43" s="36">
        <f t="shared" si="30"/>
        <v>31</v>
      </c>
      <c r="Q43" s="36">
        <f t="shared" si="31"/>
        <v>31</v>
      </c>
      <c r="R43" s="36">
        <f t="shared" si="32"/>
        <v>1</v>
      </c>
      <c r="S43" s="36"/>
      <c r="T43" s="36"/>
      <c r="U43" s="36" t="str">
        <f t="shared" si="33"/>
        <v/>
      </c>
    </row>
    <row r="44" spans="1:21" ht="16.5" thickBot="1" x14ac:dyDescent="0.3">
      <c r="A44" s="82"/>
      <c r="B44" s="16"/>
      <c r="C44" s="9"/>
      <c r="D44" s="10"/>
      <c r="E44" s="47" t="s">
        <v>1</v>
      </c>
      <c r="F44" s="51">
        <f>SUM(F38:F43)</f>
        <v>0</v>
      </c>
      <c r="G44" s="51">
        <f>SUM(G38:G43)</f>
        <v>0</v>
      </c>
      <c r="H44" s="4"/>
      <c r="I44" s="91"/>
    </row>
    <row r="45" spans="1:21" x14ac:dyDescent="0.25">
      <c r="A45" s="82"/>
      <c r="B45" s="16"/>
      <c r="C45" s="9"/>
      <c r="D45" s="10"/>
      <c r="E45" s="10"/>
      <c r="F45" s="11"/>
      <c r="G45" s="11"/>
      <c r="H45" s="4"/>
      <c r="I45" s="91"/>
    </row>
    <row r="46" spans="1:21" ht="16.5" thickBot="1" x14ac:dyDescent="0.3">
      <c r="A46" s="82"/>
      <c r="B46" s="16"/>
      <c r="C46" s="11"/>
      <c r="D46" s="11"/>
      <c r="E46" s="11"/>
      <c r="F46" s="11"/>
      <c r="G46" s="11"/>
      <c r="H46" s="4"/>
      <c r="I46" s="91"/>
    </row>
    <row r="47" spans="1:21" ht="15.75" customHeight="1" thickBot="1" x14ac:dyDescent="0.3">
      <c r="A47" s="82"/>
      <c r="B47" s="16"/>
      <c r="C47" s="57" t="s">
        <v>7</v>
      </c>
      <c r="D47" s="57" t="s">
        <v>8</v>
      </c>
      <c r="E47" s="11"/>
      <c r="F47" s="123" t="s">
        <v>43</v>
      </c>
      <c r="G47" s="107">
        <f>G44+D51</f>
        <v>0</v>
      </c>
      <c r="H47" s="11"/>
      <c r="I47" s="91"/>
    </row>
    <row r="48" spans="1:21" ht="15.75" customHeight="1" x14ac:dyDescent="0.25">
      <c r="A48" s="82"/>
      <c r="B48" s="16"/>
      <c r="C48" s="48"/>
      <c r="D48" s="49"/>
      <c r="E48" s="11"/>
      <c r="F48" s="124"/>
      <c r="G48" s="108"/>
      <c r="H48" s="11"/>
      <c r="I48" s="91"/>
    </row>
    <row r="49" spans="1:21" ht="15.75" customHeight="1" x14ac:dyDescent="0.25">
      <c r="A49" s="82"/>
      <c r="B49" s="16"/>
      <c r="C49" s="43"/>
      <c r="D49" s="44"/>
      <c r="E49" s="11"/>
      <c r="F49" s="124"/>
      <c r="G49" s="108"/>
      <c r="H49" s="11"/>
      <c r="I49" s="91"/>
    </row>
    <row r="50" spans="1:21" ht="16.5" customHeight="1" thickBot="1" x14ac:dyDescent="0.3">
      <c r="A50" s="82"/>
      <c r="B50" s="16"/>
      <c r="C50" s="45"/>
      <c r="D50" s="46"/>
      <c r="E50" s="11"/>
      <c r="F50" s="125"/>
      <c r="G50" s="109"/>
      <c r="H50" s="11"/>
      <c r="I50" s="91"/>
    </row>
    <row r="51" spans="1:21" ht="16.5" thickBot="1" x14ac:dyDescent="0.3">
      <c r="A51" s="82"/>
      <c r="B51" s="16"/>
      <c r="C51" s="12"/>
      <c r="D51" s="52">
        <f>SUM(D48:D50)</f>
        <v>0</v>
      </c>
      <c r="E51" s="11"/>
      <c r="F51" s="11"/>
      <c r="G51" s="11"/>
      <c r="H51" s="11"/>
      <c r="I51" s="91"/>
    </row>
    <row r="52" spans="1:21" x14ac:dyDescent="0.25">
      <c r="A52" s="82"/>
      <c r="B52" s="16"/>
      <c r="C52" s="11"/>
      <c r="D52" s="11"/>
      <c r="E52" s="11"/>
      <c r="F52" s="11"/>
      <c r="G52" s="11"/>
      <c r="H52" s="11"/>
      <c r="I52" s="91"/>
    </row>
    <row r="53" spans="1:21" ht="16.5" thickBot="1" x14ac:dyDescent="0.3">
      <c r="A53" s="82"/>
      <c r="B53" s="16"/>
      <c r="C53" s="11"/>
      <c r="D53" s="11"/>
      <c r="E53" s="11"/>
      <c r="F53" s="11"/>
      <c r="G53" s="11"/>
      <c r="H53" s="11"/>
      <c r="I53" s="91"/>
    </row>
    <row r="54" spans="1:21" ht="16.5" thickBot="1" x14ac:dyDescent="0.3">
      <c r="A54" s="82"/>
      <c r="B54" s="16"/>
      <c r="C54" s="101" t="s">
        <v>2</v>
      </c>
      <c r="D54" s="102"/>
      <c r="E54" s="102"/>
      <c r="F54" s="103"/>
      <c r="G54" s="55">
        <v>2024</v>
      </c>
      <c r="H54" s="11"/>
      <c r="I54" s="91"/>
    </row>
    <row r="55" spans="1:21" ht="16.5" thickBot="1" x14ac:dyDescent="0.3">
      <c r="A55" s="82"/>
      <c r="B55" s="16"/>
      <c r="C55" s="42" t="s">
        <v>23</v>
      </c>
      <c r="D55" s="42" t="s">
        <v>3</v>
      </c>
      <c r="E55" s="63" t="s">
        <v>4</v>
      </c>
      <c r="F55" s="42" t="s">
        <v>5</v>
      </c>
      <c r="G55" s="64" t="s">
        <v>6</v>
      </c>
      <c r="H55" s="11"/>
      <c r="I55" s="91"/>
    </row>
    <row r="56" spans="1:21" x14ac:dyDescent="0.25">
      <c r="A56" s="82"/>
      <c r="B56" s="16"/>
      <c r="C56" s="65">
        <v>0</v>
      </c>
      <c r="D56" s="68"/>
      <c r="E56" s="71"/>
      <c r="F56" s="75">
        <f>IF(I56=32/31,0,SUM(J56,I56,L56))</f>
        <v>0</v>
      </c>
      <c r="G56" s="78">
        <f t="shared" ref="G56:G61" si="36">C56/12*F56</f>
        <v>0</v>
      </c>
      <c r="H56" s="11"/>
      <c r="I56" s="91">
        <f>IF(M56=N56,M56-N56,IF(M56&lt;&gt;N56,M56/N56))</f>
        <v>1.032258064516129</v>
      </c>
      <c r="J56" s="35">
        <f t="shared" ref="J56:J61" si="37">IF((I56+L56)&gt;1,DATEDIF(D56,E56,"M")-1,DATEDIF(D56,E56,"m"))</f>
        <v>-1</v>
      </c>
      <c r="K56" s="36"/>
      <c r="L56" s="36">
        <f t="shared" ref="L56:L61" si="38">IF(O56=P56,O56-P56,IF(O56&lt;&gt;P56,(P56-O56)/P56))</f>
        <v>0</v>
      </c>
      <c r="M56" s="36">
        <f t="shared" ref="M56:M61" si="39">((DATE(YEAR(D56),MONTH(D56)+1,1)-1)-D56+1)</f>
        <v>32</v>
      </c>
      <c r="N56" s="36">
        <f t="shared" ref="N56:N61" si="40">+DAY(DATE(YEAR(D56),MONTH(D56)+1,0))</f>
        <v>31</v>
      </c>
      <c r="O56" s="36">
        <f t="shared" ref="O56:O61" si="41">IF(Q56=29,((DATE(YEAR(E56),MONTH(E56)+1,1)-1)-E56),((DATE(YEAR(E56),MONTH(E56)+1,1)-1)-E56))</f>
        <v>31</v>
      </c>
      <c r="P56" s="36">
        <f t="shared" ref="P56:P61" si="42">IF(Q56=29,28,Q56)</f>
        <v>31</v>
      </c>
      <c r="Q56" s="36">
        <f t="shared" ref="Q56:Q61" si="43">+DAY(DATE(YEAR(E56),MONTH(E56)+1,0))</f>
        <v>31</v>
      </c>
      <c r="R56" s="36">
        <f t="shared" ref="R56:R61" si="44">SUM(DATEDIF(D56,E56,"D"),1)</f>
        <v>1</v>
      </c>
      <c r="S56" s="36"/>
      <c r="T56" s="36"/>
      <c r="U56" s="36" t="str">
        <f t="shared" ref="U56:U61" si="45">IF(OR(D56="",E56=""),"",INT(D56-E56+1))</f>
        <v/>
      </c>
    </row>
    <row r="57" spans="1:21" x14ac:dyDescent="0.25">
      <c r="A57" s="82"/>
      <c r="B57" s="16"/>
      <c r="C57" s="66">
        <v>0</v>
      </c>
      <c r="D57" s="60"/>
      <c r="E57" s="72"/>
      <c r="F57" s="76">
        <f t="shared" ref="F57" si="46">IF(I57=32/31,0,SUM(J57,I57,L57))</f>
        <v>0</v>
      </c>
      <c r="G57" s="79">
        <f t="shared" si="36"/>
        <v>0</v>
      </c>
      <c r="H57" s="11"/>
      <c r="I57" s="91">
        <f t="shared" ref="I57:I61" si="47">IF(M57=N57,M57-N57,IF(M57&lt;&gt;N57,M57/N57))</f>
        <v>1.032258064516129</v>
      </c>
      <c r="J57" s="35">
        <f t="shared" si="37"/>
        <v>-1</v>
      </c>
      <c r="K57" s="36"/>
      <c r="L57" s="36">
        <f t="shared" si="38"/>
        <v>0</v>
      </c>
      <c r="M57" s="36">
        <f t="shared" si="39"/>
        <v>32</v>
      </c>
      <c r="N57" s="36">
        <f t="shared" si="40"/>
        <v>31</v>
      </c>
      <c r="O57" s="36">
        <f t="shared" si="41"/>
        <v>31</v>
      </c>
      <c r="P57" s="36">
        <f t="shared" si="42"/>
        <v>31</v>
      </c>
      <c r="Q57" s="36">
        <f t="shared" si="43"/>
        <v>31</v>
      </c>
      <c r="R57" s="36">
        <f t="shared" si="44"/>
        <v>1</v>
      </c>
      <c r="S57" s="36"/>
      <c r="T57" s="36"/>
      <c r="U57" s="36" t="str">
        <f t="shared" si="45"/>
        <v/>
      </c>
    </row>
    <row r="58" spans="1:21" x14ac:dyDescent="0.25">
      <c r="A58" s="82"/>
      <c r="B58" s="16"/>
      <c r="C58" s="66">
        <v>0</v>
      </c>
      <c r="D58" s="69"/>
      <c r="E58" s="73"/>
      <c r="F58" s="76">
        <f>IF(I58=32/31,0,SUM(J58,I58,L58))</f>
        <v>0</v>
      </c>
      <c r="G58" s="79">
        <f t="shared" si="36"/>
        <v>0</v>
      </c>
      <c r="H58" s="11"/>
      <c r="I58" s="91">
        <f t="shared" si="47"/>
        <v>1.032258064516129</v>
      </c>
      <c r="J58" s="35">
        <f t="shared" si="37"/>
        <v>-1</v>
      </c>
      <c r="K58" s="36"/>
      <c r="L58" s="36">
        <f t="shared" si="38"/>
        <v>0</v>
      </c>
      <c r="M58" s="36">
        <f t="shared" si="39"/>
        <v>32</v>
      </c>
      <c r="N58" s="36">
        <f t="shared" si="40"/>
        <v>31</v>
      </c>
      <c r="O58" s="36">
        <f t="shared" si="41"/>
        <v>31</v>
      </c>
      <c r="P58" s="36">
        <f t="shared" si="42"/>
        <v>31</v>
      </c>
      <c r="Q58" s="36">
        <f t="shared" si="43"/>
        <v>31</v>
      </c>
      <c r="R58" s="36">
        <f t="shared" si="44"/>
        <v>1</v>
      </c>
      <c r="S58" s="36"/>
      <c r="T58" s="36"/>
      <c r="U58" s="36" t="str">
        <f t="shared" si="45"/>
        <v/>
      </c>
    </row>
    <row r="59" spans="1:21" x14ac:dyDescent="0.25">
      <c r="A59" s="82"/>
      <c r="B59" s="16"/>
      <c r="C59" s="66">
        <v>0</v>
      </c>
      <c r="D59" s="69"/>
      <c r="E59" s="73"/>
      <c r="F59" s="76">
        <f>IF(I59=32/31,0,SUM(J59,I59,L59))</f>
        <v>0</v>
      </c>
      <c r="G59" s="79">
        <f t="shared" si="36"/>
        <v>0</v>
      </c>
      <c r="H59" s="11"/>
      <c r="I59" s="91">
        <f t="shared" si="47"/>
        <v>1.032258064516129</v>
      </c>
      <c r="J59" s="35">
        <f t="shared" si="37"/>
        <v>-1</v>
      </c>
      <c r="K59" s="36"/>
      <c r="L59" s="36">
        <f t="shared" si="38"/>
        <v>0</v>
      </c>
      <c r="M59" s="36">
        <f t="shared" si="39"/>
        <v>32</v>
      </c>
      <c r="N59" s="36">
        <f t="shared" si="40"/>
        <v>31</v>
      </c>
      <c r="O59" s="36">
        <f t="shared" si="41"/>
        <v>31</v>
      </c>
      <c r="P59" s="36">
        <f t="shared" si="42"/>
        <v>31</v>
      </c>
      <c r="Q59" s="36">
        <f t="shared" si="43"/>
        <v>31</v>
      </c>
      <c r="R59" s="36">
        <f t="shared" si="44"/>
        <v>1</v>
      </c>
      <c r="S59" s="36"/>
      <c r="T59" s="36"/>
      <c r="U59" s="36" t="str">
        <f t="shared" si="45"/>
        <v/>
      </c>
    </row>
    <row r="60" spans="1:21" x14ac:dyDescent="0.25">
      <c r="A60" s="82"/>
      <c r="B60" s="16"/>
      <c r="C60" s="66">
        <v>0</v>
      </c>
      <c r="D60" s="69"/>
      <c r="E60" s="73"/>
      <c r="F60" s="76">
        <f>IF(I60=32/31,0,SUM(J60,I60,L60))</f>
        <v>0</v>
      </c>
      <c r="G60" s="79">
        <f t="shared" si="36"/>
        <v>0</v>
      </c>
      <c r="H60" s="11"/>
      <c r="I60" s="91">
        <f t="shared" si="47"/>
        <v>1.032258064516129</v>
      </c>
      <c r="J60" s="35">
        <f t="shared" si="37"/>
        <v>-1</v>
      </c>
      <c r="K60" s="36"/>
      <c r="L60" s="36">
        <f t="shared" si="38"/>
        <v>0</v>
      </c>
      <c r="M60" s="36">
        <f t="shared" si="39"/>
        <v>32</v>
      </c>
      <c r="N60" s="36">
        <f t="shared" si="40"/>
        <v>31</v>
      </c>
      <c r="O60" s="36">
        <f t="shared" si="41"/>
        <v>31</v>
      </c>
      <c r="P60" s="36">
        <f t="shared" si="42"/>
        <v>31</v>
      </c>
      <c r="Q60" s="36">
        <f t="shared" si="43"/>
        <v>31</v>
      </c>
      <c r="R60" s="36">
        <f t="shared" si="44"/>
        <v>1</v>
      </c>
      <c r="S60" s="36"/>
      <c r="T60" s="36"/>
      <c r="U60" s="36" t="str">
        <f t="shared" si="45"/>
        <v/>
      </c>
    </row>
    <row r="61" spans="1:21" ht="16.5" thickBot="1" x14ac:dyDescent="0.3">
      <c r="A61" s="82"/>
      <c r="B61" s="16"/>
      <c r="C61" s="67">
        <v>0</v>
      </c>
      <c r="D61" s="70"/>
      <c r="E61" s="74"/>
      <c r="F61" s="77">
        <f>IF(I61=32/31,0,SUM(J61,I61,L61))</f>
        <v>0</v>
      </c>
      <c r="G61" s="80">
        <f t="shared" si="36"/>
        <v>0</v>
      </c>
      <c r="H61" s="11"/>
      <c r="I61" s="91">
        <f t="shared" si="47"/>
        <v>1.032258064516129</v>
      </c>
      <c r="J61" s="35">
        <f t="shared" si="37"/>
        <v>-1</v>
      </c>
      <c r="K61" s="36"/>
      <c r="L61" s="36">
        <f t="shared" si="38"/>
        <v>0</v>
      </c>
      <c r="M61" s="36">
        <f t="shared" si="39"/>
        <v>32</v>
      </c>
      <c r="N61" s="36">
        <f t="shared" si="40"/>
        <v>31</v>
      </c>
      <c r="O61" s="36">
        <f t="shared" si="41"/>
        <v>31</v>
      </c>
      <c r="P61" s="36">
        <f t="shared" si="42"/>
        <v>31</v>
      </c>
      <c r="Q61" s="36">
        <f t="shared" si="43"/>
        <v>31</v>
      </c>
      <c r="R61" s="36">
        <f t="shared" si="44"/>
        <v>1</v>
      </c>
      <c r="S61" s="36"/>
      <c r="T61" s="36"/>
      <c r="U61" s="36" t="str">
        <f t="shared" si="45"/>
        <v/>
      </c>
    </row>
    <row r="62" spans="1:21" ht="16.5" thickBot="1" x14ac:dyDescent="0.3">
      <c r="A62" s="82"/>
      <c r="B62" s="16"/>
      <c r="C62" s="9"/>
      <c r="D62" s="10"/>
      <c r="E62" s="47" t="s">
        <v>1</v>
      </c>
      <c r="F62" s="51">
        <f>SUM(F56:F61)</f>
        <v>0</v>
      </c>
      <c r="G62" s="51">
        <f>SUM(G56:G61)</f>
        <v>0</v>
      </c>
      <c r="H62" s="4"/>
      <c r="I62" s="91"/>
    </row>
    <row r="63" spans="1:21" x14ac:dyDescent="0.25">
      <c r="A63" s="82"/>
      <c r="B63" s="16"/>
      <c r="C63" s="9"/>
      <c r="D63" s="10"/>
      <c r="E63" s="10"/>
      <c r="F63" s="11"/>
      <c r="G63" s="11"/>
      <c r="H63" s="4"/>
      <c r="I63" s="91"/>
    </row>
    <row r="64" spans="1:21" ht="16.5" thickBot="1" x14ac:dyDescent="0.3">
      <c r="A64" s="82"/>
      <c r="B64" s="16"/>
      <c r="C64" s="11"/>
      <c r="D64" s="11"/>
      <c r="E64" s="11"/>
      <c r="F64" s="11"/>
      <c r="G64" s="11"/>
      <c r="H64" s="4"/>
      <c r="I64" s="91"/>
    </row>
    <row r="65" spans="1:21" ht="16.5" thickBot="1" x14ac:dyDescent="0.3">
      <c r="A65" s="82"/>
      <c r="B65" s="16"/>
      <c r="C65" s="57" t="s">
        <v>7</v>
      </c>
      <c r="D65" s="57" t="s">
        <v>8</v>
      </c>
      <c r="E65" s="11"/>
      <c r="F65" s="123" t="s">
        <v>40</v>
      </c>
      <c r="G65" s="107">
        <f>G62+D69</f>
        <v>0</v>
      </c>
      <c r="H65" s="11"/>
      <c r="I65" s="91"/>
    </row>
    <row r="66" spans="1:21" x14ac:dyDescent="0.25">
      <c r="A66" s="82"/>
      <c r="B66" s="16"/>
      <c r="C66" s="48"/>
      <c r="D66" s="49"/>
      <c r="E66" s="11"/>
      <c r="F66" s="124"/>
      <c r="G66" s="108"/>
      <c r="H66" s="11"/>
      <c r="I66" s="91"/>
    </row>
    <row r="67" spans="1:21" x14ac:dyDescent="0.25">
      <c r="A67" s="82"/>
      <c r="B67" s="16"/>
      <c r="C67" s="43"/>
      <c r="D67" s="44"/>
      <c r="E67" s="11"/>
      <c r="F67" s="124"/>
      <c r="G67" s="108"/>
      <c r="H67" s="11"/>
      <c r="I67" s="91"/>
    </row>
    <row r="68" spans="1:21" ht="16.5" thickBot="1" x14ac:dyDescent="0.3">
      <c r="A68" s="82"/>
      <c r="B68" s="16"/>
      <c r="C68" s="45"/>
      <c r="D68" s="46"/>
      <c r="E68" s="11"/>
      <c r="F68" s="125"/>
      <c r="G68" s="109"/>
      <c r="H68" s="11"/>
      <c r="I68" s="91"/>
    </row>
    <row r="69" spans="1:21" ht="16.5" thickBot="1" x14ac:dyDescent="0.3">
      <c r="A69" s="82"/>
      <c r="B69" s="16"/>
      <c r="C69" s="12"/>
      <c r="D69" s="52">
        <f>SUM(D66:D68)</f>
        <v>0</v>
      </c>
      <c r="E69" s="11"/>
      <c r="F69" s="11"/>
      <c r="G69" s="11"/>
      <c r="H69" s="11"/>
      <c r="I69" s="91"/>
    </row>
    <row r="70" spans="1:21" x14ac:dyDescent="0.25">
      <c r="A70" s="82"/>
      <c r="B70" s="16"/>
      <c r="C70" s="11"/>
      <c r="D70" s="11"/>
      <c r="E70" s="11"/>
      <c r="F70" s="11"/>
      <c r="G70" s="11"/>
      <c r="H70" s="11"/>
      <c r="I70" s="91"/>
    </row>
    <row r="71" spans="1:21" ht="16.5" thickBot="1" x14ac:dyDescent="0.3">
      <c r="A71" s="82"/>
      <c r="B71" s="16"/>
      <c r="C71" s="11"/>
      <c r="D71" s="11"/>
      <c r="E71" s="11"/>
      <c r="F71" s="11"/>
      <c r="G71" s="11"/>
      <c r="H71" s="11"/>
      <c r="I71" s="91"/>
    </row>
    <row r="72" spans="1:21" ht="16.5" thickBot="1" x14ac:dyDescent="0.3">
      <c r="A72" s="82"/>
      <c r="B72" s="16"/>
      <c r="C72" s="101" t="s">
        <v>2</v>
      </c>
      <c r="D72" s="102"/>
      <c r="E72" s="102"/>
      <c r="F72" s="103"/>
      <c r="G72" s="55">
        <v>2023</v>
      </c>
      <c r="H72" s="11"/>
      <c r="I72" s="91"/>
    </row>
    <row r="73" spans="1:21" ht="16.5" thickBot="1" x14ac:dyDescent="0.3">
      <c r="A73" s="82"/>
      <c r="B73" s="16"/>
      <c r="C73" s="42" t="s">
        <v>23</v>
      </c>
      <c r="D73" s="59" t="s">
        <v>3</v>
      </c>
      <c r="E73" s="59" t="s">
        <v>4</v>
      </c>
      <c r="F73" s="59" t="s">
        <v>5</v>
      </c>
      <c r="G73" s="59" t="s">
        <v>6</v>
      </c>
      <c r="H73" s="11"/>
      <c r="I73" s="91"/>
    </row>
    <row r="74" spans="1:21" x14ac:dyDescent="0.25">
      <c r="A74" s="82"/>
      <c r="B74" s="16"/>
      <c r="C74" s="65">
        <v>0</v>
      </c>
      <c r="D74" s="68"/>
      <c r="E74" s="71"/>
      <c r="F74" s="75">
        <f>IF(I74=32/31,0,SUM(J74,I74,L74))</f>
        <v>0</v>
      </c>
      <c r="G74" s="78">
        <f t="shared" ref="G74:G79" si="48">C74/12*F74</f>
        <v>0</v>
      </c>
      <c r="H74" s="11"/>
      <c r="I74" s="91">
        <f>IF(M74=N74,M74-N74,IF(M74&lt;&gt;N74,M74/N74))</f>
        <v>1.032258064516129</v>
      </c>
      <c r="J74" s="35">
        <f t="shared" ref="J74:J79" si="49">IF((I74+L74)&gt;1,DATEDIF(D74,E74,"M")-1,DATEDIF(D74,E74,"m"))</f>
        <v>-1</v>
      </c>
      <c r="K74" s="36"/>
      <c r="L74" s="36">
        <f t="shared" ref="L74:L79" si="50">IF(O74=P74,O74-P74,IF(O74&lt;&gt;P74,(P74-O74)/P74))</f>
        <v>0</v>
      </c>
      <c r="M74" s="36">
        <f t="shared" ref="M74:M79" si="51">((DATE(YEAR(D74),MONTH(D74)+1,1)-1)-D74+1)</f>
        <v>32</v>
      </c>
      <c r="N74" s="36">
        <f t="shared" ref="N74:N79" si="52">+DAY(DATE(YEAR(D74),MONTH(D74)+1,0))</f>
        <v>31</v>
      </c>
      <c r="O74" s="36">
        <f t="shared" ref="O74:O79" si="53">IF(Q74=29,((DATE(YEAR(E74),MONTH(E74)+1,1)-1)-E74),((DATE(YEAR(E74),MONTH(E74)+1,1)-1)-E74))</f>
        <v>31</v>
      </c>
      <c r="P74" s="36">
        <f t="shared" ref="P74:P79" si="54">IF(Q74=29,28,Q74)</f>
        <v>31</v>
      </c>
      <c r="Q74" s="36">
        <f t="shared" ref="Q74:Q79" si="55">+DAY(DATE(YEAR(E74),MONTH(E74)+1,0))</f>
        <v>31</v>
      </c>
      <c r="R74" s="36">
        <f t="shared" ref="R74:R79" si="56">SUM(DATEDIF(D74,E74,"D"),1)</f>
        <v>1</v>
      </c>
      <c r="S74" s="36"/>
      <c r="T74" s="36"/>
      <c r="U74" s="36" t="str">
        <f t="shared" ref="U74:U79" si="57">IF(OR(D74="",E74=""),"",INT(D74-E74+1))</f>
        <v/>
      </c>
    </row>
    <row r="75" spans="1:21" x14ac:dyDescent="0.25">
      <c r="A75" s="82"/>
      <c r="B75" s="16"/>
      <c r="C75" s="66">
        <v>0</v>
      </c>
      <c r="D75" s="60"/>
      <c r="E75" s="72"/>
      <c r="F75" s="76">
        <f t="shared" ref="F75" si="58">IF(I75=32/31,0,SUM(J75,I75,L75))</f>
        <v>0</v>
      </c>
      <c r="G75" s="79">
        <f t="shared" si="48"/>
        <v>0</v>
      </c>
      <c r="H75" s="11"/>
      <c r="I75" s="91">
        <f t="shared" ref="I75:I79" si="59">IF(M75=N75,M75-N75,IF(M75&lt;&gt;N75,M75/N75))</f>
        <v>1.032258064516129</v>
      </c>
      <c r="J75" s="35">
        <f t="shared" si="49"/>
        <v>-1</v>
      </c>
      <c r="K75" s="36"/>
      <c r="L75" s="36">
        <f t="shared" si="50"/>
        <v>0</v>
      </c>
      <c r="M75" s="36">
        <f t="shared" si="51"/>
        <v>32</v>
      </c>
      <c r="N75" s="36">
        <f t="shared" si="52"/>
        <v>31</v>
      </c>
      <c r="O75" s="36">
        <f t="shared" si="53"/>
        <v>31</v>
      </c>
      <c r="P75" s="36">
        <f t="shared" si="54"/>
        <v>31</v>
      </c>
      <c r="Q75" s="36">
        <f t="shared" si="55"/>
        <v>31</v>
      </c>
      <c r="R75" s="36">
        <f t="shared" si="56"/>
        <v>1</v>
      </c>
      <c r="S75" s="36"/>
      <c r="T75" s="36"/>
      <c r="U75" s="36" t="str">
        <f t="shared" si="57"/>
        <v/>
      </c>
    </row>
    <row r="76" spans="1:21" x14ac:dyDescent="0.25">
      <c r="A76" s="82"/>
      <c r="B76" s="16"/>
      <c r="C76" s="66">
        <v>0</v>
      </c>
      <c r="D76" s="69"/>
      <c r="E76" s="73"/>
      <c r="F76" s="76">
        <f>IF(I76=32/31,0,SUM(J76,I76,L76))</f>
        <v>0</v>
      </c>
      <c r="G76" s="79">
        <f t="shared" si="48"/>
        <v>0</v>
      </c>
      <c r="H76" s="11"/>
      <c r="I76" s="91">
        <f t="shared" si="59"/>
        <v>1.032258064516129</v>
      </c>
      <c r="J76" s="35">
        <f t="shared" si="49"/>
        <v>-1</v>
      </c>
      <c r="K76" s="36"/>
      <c r="L76" s="36">
        <f t="shared" si="50"/>
        <v>0</v>
      </c>
      <c r="M76" s="36">
        <f t="shared" si="51"/>
        <v>32</v>
      </c>
      <c r="N76" s="36">
        <f t="shared" si="52"/>
        <v>31</v>
      </c>
      <c r="O76" s="36">
        <f t="shared" si="53"/>
        <v>31</v>
      </c>
      <c r="P76" s="36">
        <f t="shared" si="54"/>
        <v>31</v>
      </c>
      <c r="Q76" s="36">
        <f t="shared" si="55"/>
        <v>31</v>
      </c>
      <c r="R76" s="36">
        <f t="shared" si="56"/>
        <v>1</v>
      </c>
      <c r="S76" s="36"/>
      <c r="T76" s="36"/>
      <c r="U76" s="36" t="str">
        <f t="shared" si="57"/>
        <v/>
      </c>
    </row>
    <row r="77" spans="1:21" x14ac:dyDescent="0.25">
      <c r="A77" s="82"/>
      <c r="B77" s="16"/>
      <c r="C77" s="66">
        <v>0</v>
      </c>
      <c r="D77" s="69"/>
      <c r="E77" s="73"/>
      <c r="F77" s="76">
        <f>IF(I77=32/31,0,SUM(J77,I77,L77))</f>
        <v>0</v>
      </c>
      <c r="G77" s="79">
        <f t="shared" si="48"/>
        <v>0</v>
      </c>
      <c r="H77" s="11"/>
      <c r="I77" s="91">
        <f t="shared" si="59"/>
        <v>1.032258064516129</v>
      </c>
      <c r="J77" s="35">
        <f t="shared" si="49"/>
        <v>-1</v>
      </c>
      <c r="K77" s="36"/>
      <c r="L77" s="36">
        <f t="shared" si="50"/>
        <v>0</v>
      </c>
      <c r="M77" s="36">
        <f t="shared" si="51"/>
        <v>32</v>
      </c>
      <c r="N77" s="36">
        <f t="shared" si="52"/>
        <v>31</v>
      </c>
      <c r="O77" s="36">
        <f t="shared" si="53"/>
        <v>31</v>
      </c>
      <c r="P77" s="36">
        <f t="shared" si="54"/>
        <v>31</v>
      </c>
      <c r="Q77" s="36">
        <f t="shared" si="55"/>
        <v>31</v>
      </c>
      <c r="R77" s="36">
        <f t="shared" si="56"/>
        <v>1</v>
      </c>
      <c r="S77" s="36"/>
      <c r="T77" s="36"/>
      <c r="U77" s="36" t="str">
        <f t="shared" si="57"/>
        <v/>
      </c>
    </row>
    <row r="78" spans="1:21" x14ac:dyDescent="0.25">
      <c r="A78" s="82"/>
      <c r="B78" s="16"/>
      <c r="C78" s="66">
        <v>0</v>
      </c>
      <c r="D78" s="69"/>
      <c r="E78" s="73"/>
      <c r="F78" s="76">
        <f>IF(I78=32/31,0,SUM(J78,I78,L78))</f>
        <v>0</v>
      </c>
      <c r="G78" s="79">
        <f t="shared" si="48"/>
        <v>0</v>
      </c>
      <c r="H78" s="11"/>
      <c r="I78" s="91">
        <f t="shared" si="59"/>
        <v>1.032258064516129</v>
      </c>
      <c r="J78" s="35">
        <f t="shared" si="49"/>
        <v>-1</v>
      </c>
      <c r="K78" s="36"/>
      <c r="L78" s="36">
        <f t="shared" si="50"/>
        <v>0</v>
      </c>
      <c r="M78" s="36">
        <f t="shared" si="51"/>
        <v>32</v>
      </c>
      <c r="N78" s="36">
        <f t="shared" si="52"/>
        <v>31</v>
      </c>
      <c r="O78" s="36">
        <f t="shared" si="53"/>
        <v>31</v>
      </c>
      <c r="P78" s="36">
        <f t="shared" si="54"/>
        <v>31</v>
      </c>
      <c r="Q78" s="36">
        <f t="shared" si="55"/>
        <v>31</v>
      </c>
      <c r="R78" s="36">
        <f t="shared" si="56"/>
        <v>1</v>
      </c>
      <c r="S78" s="36"/>
      <c r="T78" s="36"/>
      <c r="U78" s="36" t="str">
        <f t="shared" si="57"/>
        <v/>
      </c>
    </row>
    <row r="79" spans="1:21" ht="16.5" thickBot="1" x14ac:dyDescent="0.3">
      <c r="A79" s="82"/>
      <c r="B79" s="16"/>
      <c r="C79" s="67">
        <v>0</v>
      </c>
      <c r="D79" s="70"/>
      <c r="E79" s="74"/>
      <c r="F79" s="77">
        <f>IF(I79=32/31,0,SUM(J79,I79,L79))</f>
        <v>0</v>
      </c>
      <c r="G79" s="80">
        <f t="shared" si="48"/>
        <v>0</v>
      </c>
      <c r="H79" s="11"/>
      <c r="I79" s="91">
        <f t="shared" si="59"/>
        <v>1.032258064516129</v>
      </c>
      <c r="J79" s="35">
        <f t="shared" si="49"/>
        <v>-1</v>
      </c>
      <c r="K79" s="36"/>
      <c r="L79" s="36">
        <f t="shared" si="50"/>
        <v>0</v>
      </c>
      <c r="M79" s="36">
        <f t="shared" si="51"/>
        <v>32</v>
      </c>
      <c r="N79" s="36">
        <f t="shared" si="52"/>
        <v>31</v>
      </c>
      <c r="O79" s="36">
        <f t="shared" si="53"/>
        <v>31</v>
      </c>
      <c r="P79" s="36">
        <f t="shared" si="54"/>
        <v>31</v>
      </c>
      <c r="Q79" s="36">
        <f t="shared" si="55"/>
        <v>31</v>
      </c>
      <c r="R79" s="36">
        <f t="shared" si="56"/>
        <v>1</v>
      </c>
      <c r="S79" s="36"/>
      <c r="T79" s="36"/>
      <c r="U79" s="36" t="str">
        <f t="shared" si="57"/>
        <v/>
      </c>
    </row>
    <row r="80" spans="1:21" ht="16.5" thickBot="1" x14ac:dyDescent="0.3">
      <c r="A80" s="82"/>
      <c r="B80" s="16"/>
      <c r="C80" s="9"/>
      <c r="D80" s="10"/>
      <c r="E80" s="61" t="s">
        <v>1</v>
      </c>
      <c r="F80" s="51">
        <f>SUM(F74:F79)</f>
        <v>0</v>
      </c>
      <c r="G80" s="62">
        <f>SUM(G74:G79)</f>
        <v>0</v>
      </c>
      <c r="H80" s="4"/>
      <c r="I80" s="91"/>
    </row>
    <row r="81" spans="1:9" x14ac:dyDescent="0.25">
      <c r="A81" s="82"/>
      <c r="B81" s="16"/>
      <c r="C81" s="9"/>
      <c r="D81" s="10"/>
      <c r="E81" s="10"/>
      <c r="F81" s="11"/>
      <c r="G81" s="11"/>
      <c r="H81" s="4"/>
      <c r="I81" s="91"/>
    </row>
    <row r="82" spans="1:9" ht="16.5" thickBot="1" x14ac:dyDescent="0.3">
      <c r="A82" s="82"/>
      <c r="B82" s="16"/>
      <c r="C82" s="11"/>
      <c r="D82" s="11"/>
      <c r="E82" s="11"/>
      <c r="F82" s="11"/>
      <c r="G82" s="11"/>
      <c r="H82" s="4"/>
      <c r="I82" s="91"/>
    </row>
    <row r="83" spans="1:9" ht="16.5" thickBot="1" x14ac:dyDescent="0.3">
      <c r="A83" s="82"/>
      <c r="B83" s="16"/>
      <c r="C83" s="57" t="s">
        <v>7</v>
      </c>
      <c r="D83" s="57" t="s">
        <v>8</v>
      </c>
      <c r="E83" s="11"/>
      <c r="F83" s="123" t="s">
        <v>41</v>
      </c>
      <c r="G83" s="107">
        <f>G80+D87</f>
        <v>0</v>
      </c>
      <c r="H83" s="11"/>
      <c r="I83" s="91"/>
    </row>
    <row r="84" spans="1:9" x14ac:dyDescent="0.25">
      <c r="A84" s="82"/>
      <c r="B84" s="16"/>
      <c r="C84" s="48"/>
      <c r="D84" s="49"/>
      <c r="E84" s="11"/>
      <c r="F84" s="124"/>
      <c r="G84" s="108"/>
      <c r="H84" s="11"/>
      <c r="I84" s="91"/>
    </row>
    <row r="85" spans="1:9" x14ac:dyDescent="0.25">
      <c r="A85" s="82"/>
      <c r="B85" s="16"/>
      <c r="C85" s="43"/>
      <c r="D85" s="44"/>
      <c r="E85" s="11"/>
      <c r="F85" s="124"/>
      <c r="G85" s="108"/>
      <c r="H85" s="11"/>
      <c r="I85" s="91"/>
    </row>
    <row r="86" spans="1:9" ht="16.5" thickBot="1" x14ac:dyDescent="0.3">
      <c r="A86" s="82"/>
      <c r="B86" s="16"/>
      <c r="C86" s="45"/>
      <c r="D86" s="46"/>
      <c r="E86" s="11"/>
      <c r="F86" s="125"/>
      <c r="G86" s="109"/>
      <c r="H86" s="11"/>
      <c r="I86" s="91"/>
    </row>
    <row r="87" spans="1:9" ht="16.5" thickBot="1" x14ac:dyDescent="0.3">
      <c r="A87" s="82"/>
      <c r="B87" s="16"/>
      <c r="C87" s="12"/>
      <c r="D87" s="52">
        <f>SUM(D84:D86)</f>
        <v>0</v>
      </c>
      <c r="E87" s="11"/>
      <c r="F87" s="11"/>
      <c r="G87" s="11"/>
      <c r="H87" s="11"/>
      <c r="I87" s="91"/>
    </row>
    <row r="88" spans="1:9" x14ac:dyDescent="0.25">
      <c r="A88" s="82"/>
      <c r="B88" s="16"/>
      <c r="C88" s="11"/>
      <c r="D88" s="11"/>
      <c r="E88" s="11"/>
      <c r="F88" s="11"/>
      <c r="G88" s="11"/>
      <c r="H88" s="11"/>
      <c r="I88" s="91"/>
    </row>
    <row r="89" spans="1:9" x14ac:dyDescent="0.25">
      <c r="A89" s="82"/>
      <c r="B89" s="16"/>
      <c r="C89" s="11"/>
      <c r="D89" s="11"/>
      <c r="E89" s="11"/>
      <c r="F89" s="11"/>
      <c r="G89" s="11"/>
      <c r="H89" s="11"/>
      <c r="I89" s="91"/>
    </row>
    <row r="90" spans="1:9" ht="16.5" thickBot="1" x14ac:dyDescent="0.3">
      <c r="A90" s="82"/>
      <c r="B90" s="16"/>
      <c r="C90" s="11"/>
      <c r="D90" s="11"/>
      <c r="E90" s="11"/>
      <c r="F90" s="11"/>
      <c r="G90" s="11"/>
      <c r="H90" s="11"/>
      <c r="I90" s="91"/>
    </row>
    <row r="91" spans="1:9" ht="27" customHeight="1" thickBot="1" x14ac:dyDescent="0.3">
      <c r="A91" s="82"/>
      <c r="B91" s="16"/>
      <c r="C91" s="22" t="s">
        <v>13</v>
      </c>
      <c r="D91" s="11"/>
      <c r="E91" s="120"/>
      <c r="F91" s="121"/>
      <c r="G91" s="121"/>
      <c r="H91" s="122"/>
      <c r="I91" s="91"/>
    </row>
    <row r="92" spans="1:9" ht="15.75" customHeight="1" thickBot="1" x14ac:dyDescent="0.3">
      <c r="A92" s="82"/>
      <c r="B92" s="16"/>
      <c r="C92" s="22"/>
      <c r="D92" s="11"/>
      <c r="E92" s="11"/>
      <c r="F92" s="11"/>
      <c r="G92" s="11"/>
      <c r="H92" s="11"/>
      <c r="I92" s="91"/>
    </row>
    <row r="93" spans="1:9" ht="27" customHeight="1" thickBot="1" x14ac:dyDescent="0.3">
      <c r="A93" s="82"/>
      <c r="B93" s="16"/>
      <c r="C93" s="22" t="s">
        <v>15</v>
      </c>
      <c r="D93" s="11"/>
      <c r="E93" s="120"/>
      <c r="F93" s="121"/>
      <c r="G93" s="121"/>
      <c r="H93" s="122"/>
      <c r="I93" s="91"/>
    </row>
    <row r="94" spans="1:9" ht="15.75" customHeight="1" thickBot="1" x14ac:dyDescent="0.3">
      <c r="A94" s="82"/>
      <c r="B94" s="16"/>
      <c r="C94" s="22"/>
      <c r="D94" s="11"/>
      <c r="E94" s="11"/>
      <c r="F94" s="11"/>
      <c r="G94" s="11"/>
      <c r="H94" s="11"/>
      <c r="I94" s="91"/>
    </row>
    <row r="95" spans="1:9" ht="27" customHeight="1" thickBot="1" x14ac:dyDescent="0.3">
      <c r="A95" s="82"/>
      <c r="B95" s="16"/>
      <c r="C95" s="22" t="s">
        <v>14</v>
      </c>
      <c r="D95" s="11"/>
      <c r="E95" s="120"/>
      <c r="F95" s="121"/>
      <c r="G95" s="121"/>
      <c r="H95" s="122"/>
      <c r="I95" s="91"/>
    </row>
    <row r="96" spans="1:9" x14ac:dyDescent="0.25">
      <c r="A96" s="82"/>
      <c r="B96" s="16"/>
      <c r="C96" s="11"/>
      <c r="D96" s="11"/>
      <c r="E96" s="11"/>
      <c r="F96" s="11"/>
      <c r="G96" s="11"/>
      <c r="H96" s="11"/>
      <c r="I96" s="91"/>
    </row>
    <row r="97" spans="1:9" x14ac:dyDescent="0.25">
      <c r="A97" s="82"/>
      <c r="B97" s="16"/>
      <c r="C97" s="22" t="s">
        <v>39</v>
      </c>
      <c r="D97" s="11"/>
      <c r="E97" s="11"/>
      <c r="F97" s="11"/>
      <c r="G97" s="11"/>
      <c r="H97" s="11"/>
      <c r="I97" s="91"/>
    </row>
    <row r="98" spans="1:9" ht="16.5" thickBot="1" x14ac:dyDescent="0.3">
      <c r="A98" s="84"/>
      <c r="B98" s="23"/>
      <c r="C98" s="24"/>
      <c r="D98" s="24"/>
      <c r="E98" s="24"/>
      <c r="F98" s="24"/>
      <c r="G98" s="24"/>
      <c r="H98" s="24"/>
      <c r="I98" s="95"/>
    </row>
  </sheetData>
  <protectedRanges>
    <protectedRange sqref="C26:D27 E27" name="Range1_3"/>
    <protectedRange sqref="E33" name="Range1_1_4_3"/>
    <protectedRange sqref="C29:C30 D29:D32 C48 C66 C84" name="Range1_2_2_3"/>
    <protectedRange sqref="C44:D45 E45" name="Range1_4"/>
    <protectedRange sqref="E51" name="Range1_1_4_4"/>
    <protectedRange sqref="C47 D47:D50" name="Range1_2_2_4"/>
    <protectedRange sqref="C62:D63 E63 C80:D81 E81" name="Range1_6"/>
    <protectedRange sqref="E69 E87" name="Range1_1_4_5"/>
    <protectedRange sqref="C65 D65:D68 C83 D83:D86" name="Range1_2_2_5"/>
    <protectedRange sqref="D20:E20 D38:E38 D56:E56 D74:E74" name="Range1_1_4_1"/>
  </protectedRanges>
  <mergeCells count="22">
    <mergeCell ref="E93:H93"/>
    <mergeCell ref="E95:H95"/>
    <mergeCell ref="F47:F50"/>
    <mergeCell ref="G47:G50"/>
    <mergeCell ref="C54:F54"/>
    <mergeCell ref="F65:F68"/>
    <mergeCell ref="G65:G68"/>
    <mergeCell ref="E91:H91"/>
    <mergeCell ref="C72:F72"/>
    <mergeCell ref="F83:F86"/>
    <mergeCell ref="G83:G86"/>
    <mergeCell ref="C18:F18"/>
    <mergeCell ref="F29:F32"/>
    <mergeCell ref="G29:G32"/>
    <mergeCell ref="C36:F36"/>
    <mergeCell ref="C4:H4"/>
    <mergeCell ref="E7:H7"/>
    <mergeCell ref="E9:H9"/>
    <mergeCell ref="E11:H11"/>
    <mergeCell ref="E13:H13"/>
    <mergeCell ref="C5:H5"/>
    <mergeCell ref="E15:H15"/>
  </mergeCell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Sheet1!$A$1:$A$2</xm:f>
          </x14:formula1>
          <xm:sqref>E15:H15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48576"/>
  <sheetViews>
    <sheetView topLeftCell="B1" workbookViewId="0">
      <selection activeCell="E42" sqref="E42"/>
    </sheetView>
  </sheetViews>
  <sheetFormatPr defaultColWidth="0" defaultRowHeight="15.75" customHeight="1" zeroHeight="1" x14ac:dyDescent="0.25"/>
  <cols>
    <col min="1" max="1" width="9.140625" style="3" hidden="1" customWidth="1"/>
    <col min="2" max="2" width="9.140625" style="3" customWidth="1"/>
    <col min="3" max="3" width="38.28515625" style="3" customWidth="1"/>
    <col min="4" max="4" width="13.140625" style="3" customWidth="1"/>
    <col min="5" max="5" width="15.7109375" style="3" customWidth="1"/>
    <col min="6" max="6" width="22.7109375" style="3" bestFit="1" customWidth="1"/>
    <col min="7" max="7" width="15.5703125" style="3" bestFit="1" customWidth="1"/>
    <col min="8" max="9" width="9.140625" style="3" customWidth="1"/>
    <col min="10" max="16384" width="0" style="26" hidden="1"/>
  </cols>
  <sheetData>
    <row r="1" spans="1:9" x14ac:dyDescent="0.25">
      <c r="B1" s="13"/>
      <c r="C1" s="14"/>
      <c r="D1" s="14"/>
      <c r="E1" s="14"/>
      <c r="F1" s="14"/>
      <c r="G1" s="14"/>
      <c r="H1" s="14"/>
      <c r="I1" s="15"/>
    </row>
    <row r="2" spans="1:9" ht="16.5" thickBot="1" x14ac:dyDescent="0.3">
      <c r="B2" s="16"/>
      <c r="C2" s="11"/>
      <c r="D2" s="11"/>
      <c r="E2" s="11"/>
      <c r="F2" s="11"/>
      <c r="G2" s="11"/>
      <c r="H2" s="11"/>
      <c r="I2" s="8"/>
    </row>
    <row r="3" spans="1:9" ht="24" thickBot="1" x14ac:dyDescent="0.3">
      <c r="B3" s="16"/>
      <c r="C3" s="110" t="s">
        <v>17</v>
      </c>
      <c r="D3" s="111"/>
      <c r="E3" s="111"/>
      <c r="F3" s="111"/>
      <c r="G3" s="111"/>
      <c r="H3" s="112"/>
      <c r="I3" s="8"/>
    </row>
    <row r="4" spans="1:9" x14ac:dyDescent="0.25">
      <c r="B4" s="16"/>
      <c r="C4" s="11" t="s">
        <v>26</v>
      </c>
      <c r="D4" s="11"/>
      <c r="E4" s="11"/>
      <c r="F4" s="11"/>
      <c r="G4" s="11"/>
      <c r="H4" s="11"/>
      <c r="I4" s="6"/>
    </row>
    <row r="5" spans="1:9" ht="16.5" thickBot="1" x14ac:dyDescent="0.3">
      <c r="B5" s="16"/>
      <c r="C5" s="11"/>
      <c r="D5" s="11"/>
      <c r="E5" s="11"/>
      <c r="F5" s="11"/>
      <c r="G5" s="11"/>
      <c r="H5" s="11"/>
      <c r="I5" s="8"/>
    </row>
    <row r="6" spans="1:9" s="27" customFormat="1" ht="27" customHeight="1" thickBot="1" x14ac:dyDescent="0.3">
      <c r="A6" s="17"/>
      <c r="B6" s="18"/>
      <c r="C6" s="20" t="s">
        <v>9</v>
      </c>
      <c r="D6" s="21"/>
      <c r="E6" s="129">
        <f>'FINAL PAY'!E7:H7</f>
        <v>0</v>
      </c>
      <c r="F6" s="130"/>
      <c r="G6" s="130"/>
      <c r="H6" s="131"/>
      <c r="I6" s="19"/>
    </row>
    <row r="7" spans="1:9" s="27" customFormat="1" ht="16.5" thickBot="1" x14ac:dyDescent="0.3">
      <c r="A7" s="17"/>
      <c r="B7" s="18"/>
      <c r="C7" s="20"/>
      <c r="D7" s="21"/>
      <c r="E7" s="12"/>
      <c r="F7" s="12"/>
      <c r="G7" s="12"/>
      <c r="H7" s="12"/>
      <c r="I7" s="19"/>
    </row>
    <row r="8" spans="1:9" s="27" customFormat="1" ht="27" customHeight="1" thickBot="1" x14ac:dyDescent="0.3">
      <c r="A8" s="17"/>
      <c r="B8" s="18"/>
      <c r="C8" s="20" t="s">
        <v>10</v>
      </c>
      <c r="D8" s="21"/>
      <c r="E8" s="132">
        <f>'FINAL PAY'!E9:H9</f>
        <v>0</v>
      </c>
      <c r="F8" s="133"/>
      <c r="G8" s="133"/>
      <c r="H8" s="134"/>
      <c r="I8" s="19"/>
    </row>
    <row r="9" spans="1:9" s="27" customFormat="1" ht="16.5" thickBot="1" x14ac:dyDescent="0.3">
      <c r="A9" s="17"/>
      <c r="B9" s="18"/>
      <c r="C9" s="20"/>
      <c r="D9" s="21"/>
      <c r="E9" s="12"/>
      <c r="F9" s="12"/>
      <c r="G9" s="12"/>
      <c r="H9" s="12"/>
      <c r="I9" s="19"/>
    </row>
    <row r="10" spans="1:9" s="27" customFormat="1" ht="27" customHeight="1" thickBot="1" x14ac:dyDescent="0.3">
      <c r="A10" s="17"/>
      <c r="B10" s="18"/>
      <c r="C10" s="20" t="s">
        <v>11</v>
      </c>
      <c r="D10" s="21"/>
      <c r="E10" s="129">
        <f>'FINAL PAY'!E11:H11</f>
        <v>0</v>
      </c>
      <c r="F10" s="130"/>
      <c r="G10" s="130"/>
      <c r="H10" s="131"/>
      <c r="I10" s="19"/>
    </row>
    <row r="11" spans="1:9" s="27" customFormat="1" ht="16.5" thickBot="1" x14ac:dyDescent="0.3">
      <c r="A11" s="17"/>
      <c r="B11" s="18"/>
      <c r="C11" s="20"/>
      <c r="D11" s="21"/>
      <c r="E11" s="21"/>
      <c r="F11" s="21"/>
      <c r="G11" s="21"/>
      <c r="H11" s="21"/>
      <c r="I11" s="19"/>
    </row>
    <row r="12" spans="1:9" s="27" customFormat="1" ht="27" customHeight="1" thickBot="1" x14ac:dyDescent="0.3">
      <c r="A12" s="17"/>
      <c r="B12" s="18"/>
      <c r="C12" s="20" t="s">
        <v>12</v>
      </c>
      <c r="D12" s="21"/>
      <c r="E12" s="129">
        <f>'FINAL PAY'!E13:H13</f>
        <v>0</v>
      </c>
      <c r="F12" s="130"/>
      <c r="G12" s="130"/>
      <c r="H12" s="131"/>
      <c r="I12" s="19"/>
    </row>
    <row r="13" spans="1:9" x14ac:dyDescent="0.25">
      <c r="B13" s="16"/>
      <c r="C13" s="11"/>
      <c r="D13" s="11"/>
      <c r="E13" s="11"/>
      <c r="F13" s="11"/>
      <c r="G13" s="11"/>
      <c r="H13" s="11"/>
      <c r="I13" s="8"/>
    </row>
    <row r="14" spans="1:9" ht="16.5" thickBot="1" x14ac:dyDescent="0.3">
      <c r="B14" s="16"/>
      <c r="C14" s="11"/>
      <c r="D14" s="11"/>
      <c r="E14" s="11"/>
      <c r="F14" s="11"/>
      <c r="G14" s="11"/>
      <c r="H14" s="11"/>
      <c r="I14" s="8"/>
    </row>
    <row r="15" spans="1:9" ht="16.5" thickBot="1" x14ac:dyDescent="0.3">
      <c r="B15" s="16"/>
      <c r="C15" s="135" t="s">
        <v>25</v>
      </c>
      <c r="D15" s="136"/>
      <c r="E15" s="137"/>
      <c r="F15" s="85"/>
      <c r="G15" s="85"/>
      <c r="H15" s="11"/>
      <c r="I15" s="8"/>
    </row>
    <row r="16" spans="1:9" ht="16.5" thickBot="1" x14ac:dyDescent="0.3">
      <c r="B16" s="16"/>
      <c r="C16" s="42" t="s">
        <v>27</v>
      </c>
      <c r="D16" s="42" t="s">
        <v>3</v>
      </c>
      <c r="E16" s="42" t="s">
        <v>4</v>
      </c>
      <c r="F16" s="42" t="s">
        <v>24</v>
      </c>
      <c r="G16" s="86"/>
      <c r="H16" s="11"/>
      <c r="I16" s="8"/>
    </row>
    <row r="17" spans="2:21" x14ac:dyDescent="0.25">
      <c r="B17" s="16"/>
      <c r="C17" s="1"/>
      <c r="D17" s="30">
        <v>46113</v>
      </c>
      <c r="E17" s="87">
        <v>46142</v>
      </c>
      <c r="F17" s="89">
        <f>C17/30*5</f>
        <v>0</v>
      </c>
      <c r="G17" s="9"/>
      <c r="H17" s="5" t="s">
        <v>0</v>
      </c>
      <c r="I17" s="7">
        <f>IF(M17=N17,M17-N17,IF(M17&lt;&gt;N17,M17/N17))</f>
        <v>0</v>
      </c>
      <c r="J17" s="28">
        <f t="shared" ref="J17:J18" si="0">IF((I17+L17)&gt;1.04,DATEDIF(D17,E17,"M")-1,DATEDIF(D17,E17,"M"))</f>
        <v>0</v>
      </c>
      <c r="L17" s="28">
        <f t="shared" ref="L17:L18" si="1">IF(O17=P17,O17-P17,IF(O17&lt;&gt;P17,(P17-O17)/P17))</f>
        <v>1</v>
      </c>
      <c r="M17" s="28">
        <f t="shared" ref="M17:M18" si="2">((DATE(YEAR(D17),MONTH(D17)+1,1)-1)-D17+1)</f>
        <v>30</v>
      </c>
      <c r="N17" s="28">
        <f t="shared" ref="N17:N18" si="3">+DAY(DATE(YEAR(D17),MONTH(D17)+1,0))</f>
        <v>30</v>
      </c>
      <c r="O17" s="28">
        <f t="shared" ref="O17:O18" si="4">IF(Q17=29,((DATE(YEAR(E17),MONTH(E17)+1,1)-1)-E17)-1,((DATE(YEAR(E17),MONTH(E17)+1,1)-1)-E17))</f>
        <v>0</v>
      </c>
      <c r="P17" s="28">
        <f t="shared" ref="P17:P18" si="5">IF(Q17=29,28,Q17)</f>
        <v>30</v>
      </c>
      <c r="Q17" s="28">
        <f t="shared" ref="Q17:Q18" si="6">+DAY(DATE(YEAR(E17),MONTH(E17)+1,0))</f>
        <v>30</v>
      </c>
      <c r="R17" s="28">
        <f t="shared" ref="R17:R18" si="7">SUM(DATEDIF(D17,E17,"D"),1)</f>
        <v>30</v>
      </c>
      <c r="U17" s="26">
        <f t="shared" ref="U17:U18" si="8">IF(OR(D17="",E17=""),"",INT(D17-E17+1))</f>
        <v>-28</v>
      </c>
    </row>
    <row r="18" spans="2:21" ht="16.5" thickBot="1" x14ac:dyDescent="0.3">
      <c r="B18" s="16"/>
      <c r="C18" s="2"/>
      <c r="D18" s="31">
        <v>45748</v>
      </c>
      <c r="E18" s="88">
        <v>46112</v>
      </c>
      <c r="F18" s="29">
        <f>C18</f>
        <v>0</v>
      </c>
      <c r="G18" s="9"/>
      <c r="H18" s="4"/>
      <c r="I18" s="7">
        <f t="shared" ref="I18" si="9">IF(M18=N18,M18-N18,IF(M18&lt;&gt;N18,M18/N18))</f>
        <v>0</v>
      </c>
      <c r="J18" s="28">
        <f t="shared" si="0"/>
        <v>11</v>
      </c>
      <c r="L18" s="28">
        <f t="shared" si="1"/>
        <v>1</v>
      </c>
      <c r="M18" s="28">
        <f t="shared" si="2"/>
        <v>30</v>
      </c>
      <c r="N18" s="28">
        <f t="shared" si="3"/>
        <v>30</v>
      </c>
      <c r="O18" s="28">
        <f t="shared" si="4"/>
        <v>0</v>
      </c>
      <c r="P18" s="28">
        <f t="shared" si="5"/>
        <v>31</v>
      </c>
      <c r="Q18" s="28">
        <f t="shared" si="6"/>
        <v>31</v>
      </c>
      <c r="R18" s="28">
        <f t="shared" si="7"/>
        <v>365</v>
      </c>
      <c r="U18" s="26">
        <f t="shared" si="8"/>
        <v>-363</v>
      </c>
    </row>
    <row r="19" spans="2:21" x14ac:dyDescent="0.25">
      <c r="B19" s="16"/>
      <c r="C19" s="11"/>
      <c r="D19" s="11"/>
      <c r="E19" s="11"/>
      <c r="F19" s="11"/>
      <c r="G19" s="11"/>
      <c r="H19" s="11"/>
      <c r="I19" s="8"/>
    </row>
    <row r="20" spans="2:21" ht="16.5" thickBot="1" x14ac:dyDescent="0.3">
      <c r="B20" s="16"/>
      <c r="C20" s="11"/>
      <c r="D20" s="11"/>
      <c r="E20" s="11"/>
      <c r="F20" s="11"/>
      <c r="G20" s="11"/>
      <c r="H20" s="11"/>
      <c r="I20" s="8"/>
    </row>
    <row r="21" spans="2:21" ht="16.5" thickBot="1" x14ac:dyDescent="0.3">
      <c r="B21" s="16"/>
      <c r="C21" s="135" t="s">
        <v>19</v>
      </c>
      <c r="D21" s="136"/>
      <c r="E21" s="137"/>
      <c r="F21" s="85"/>
      <c r="G21" s="85"/>
      <c r="H21" s="11"/>
      <c r="I21" s="8"/>
    </row>
    <row r="22" spans="2:21" ht="16.5" thickBot="1" x14ac:dyDescent="0.3">
      <c r="B22" s="16"/>
      <c r="C22" s="42" t="s">
        <v>27</v>
      </c>
      <c r="D22" s="42" t="s">
        <v>3</v>
      </c>
      <c r="E22" s="42" t="s">
        <v>4</v>
      </c>
      <c r="F22" s="42" t="s">
        <v>24</v>
      </c>
      <c r="G22" s="86"/>
      <c r="H22" s="11"/>
      <c r="I22" s="8"/>
    </row>
    <row r="23" spans="2:21" x14ac:dyDescent="0.25">
      <c r="B23" s="16"/>
      <c r="C23" s="1"/>
      <c r="D23" s="30">
        <v>45748</v>
      </c>
      <c r="E23" s="87">
        <v>45777</v>
      </c>
      <c r="F23" s="89">
        <f>C23/30*5</f>
        <v>0</v>
      </c>
      <c r="G23" s="9"/>
      <c r="H23" s="5" t="s">
        <v>0</v>
      </c>
      <c r="I23" s="7">
        <f>IF(M23=N23,M23-N23,IF(M23&lt;&gt;N23,M23/N23))</f>
        <v>0</v>
      </c>
      <c r="J23" s="28">
        <f t="shared" ref="J23:J24" si="10">IF((I23+L23)&gt;1.04,DATEDIF(D23,E23,"M")-1,DATEDIF(D23,E23,"M"))</f>
        <v>0</v>
      </c>
      <c r="L23" s="28">
        <f t="shared" ref="L23:L24" si="11">IF(O23=P23,O23-P23,IF(O23&lt;&gt;P23,(P23-O23)/P23))</f>
        <v>1</v>
      </c>
      <c r="M23" s="28">
        <f t="shared" ref="M23:M24" si="12">((DATE(YEAR(D23),MONTH(D23)+1,1)-1)-D23+1)</f>
        <v>30</v>
      </c>
      <c r="N23" s="28">
        <f t="shared" ref="N23:N24" si="13">+DAY(DATE(YEAR(D23),MONTH(D23)+1,0))</f>
        <v>30</v>
      </c>
      <c r="O23" s="28">
        <f t="shared" ref="O23:O24" si="14">IF(Q23=29,((DATE(YEAR(E23),MONTH(E23)+1,1)-1)-E23)-1,((DATE(YEAR(E23),MONTH(E23)+1,1)-1)-E23))</f>
        <v>0</v>
      </c>
      <c r="P23" s="28">
        <f t="shared" ref="P23:P24" si="15">IF(Q23=29,28,Q23)</f>
        <v>30</v>
      </c>
      <c r="Q23" s="28">
        <f t="shared" ref="Q23:Q24" si="16">+DAY(DATE(YEAR(E23),MONTH(E23)+1,0))</f>
        <v>30</v>
      </c>
      <c r="R23" s="28">
        <f t="shared" ref="R23:R24" si="17">SUM(DATEDIF(D23,E23,"D"),1)</f>
        <v>30</v>
      </c>
      <c r="U23" s="26">
        <f t="shared" ref="U23:U24" si="18">IF(OR(D23="",E23=""),"",INT(D23-E23+1))</f>
        <v>-28</v>
      </c>
    </row>
    <row r="24" spans="2:21" ht="16.5" thickBot="1" x14ac:dyDescent="0.3">
      <c r="B24" s="16"/>
      <c r="C24" s="2"/>
      <c r="D24" s="31">
        <v>45383</v>
      </c>
      <c r="E24" s="88">
        <v>45747</v>
      </c>
      <c r="F24" s="29">
        <f>C24</f>
        <v>0</v>
      </c>
      <c r="G24" s="9"/>
      <c r="H24" s="4"/>
      <c r="I24" s="7">
        <f t="shared" ref="I24" si="19">IF(M24=N24,M24-N24,IF(M24&lt;&gt;N24,M24/N24))</f>
        <v>0</v>
      </c>
      <c r="J24" s="28">
        <f t="shared" si="10"/>
        <v>11</v>
      </c>
      <c r="L24" s="28">
        <f t="shared" si="11"/>
        <v>1</v>
      </c>
      <c r="M24" s="28">
        <f t="shared" si="12"/>
        <v>30</v>
      </c>
      <c r="N24" s="28">
        <f t="shared" si="13"/>
        <v>30</v>
      </c>
      <c r="O24" s="28">
        <f t="shared" si="14"/>
        <v>0</v>
      </c>
      <c r="P24" s="28">
        <f t="shared" si="15"/>
        <v>31</v>
      </c>
      <c r="Q24" s="28">
        <f t="shared" si="16"/>
        <v>31</v>
      </c>
      <c r="R24" s="28">
        <f t="shared" si="17"/>
        <v>365</v>
      </c>
      <c r="U24" s="26">
        <f t="shared" si="18"/>
        <v>-363</v>
      </c>
    </row>
    <row r="25" spans="2:21" x14ac:dyDescent="0.25">
      <c r="B25" s="16"/>
      <c r="C25" s="11"/>
      <c r="D25" s="11"/>
      <c r="E25" s="11"/>
      <c r="F25" s="11"/>
      <c r="G25" s="11"/>
      <c r="H25" s="11"/>
      <c r="I25" s="8"/>
    </row>
    <row r="26" spans="2:21" ht="16.5" thickBot="1" x14ac:dyDescent="0.3">
      <c r="B26" s="16"/>
      <c r="C26" s="11"/>
      <c r="D26" s="11"/>
      <c r="E26" s="11"/>
      <c r="F26" s="11"/>
      <c r="G26" s="11"/>
      <c r="H26" s="11"/>
      <c r="I26" s="8"/>
    </row>
    <row r="27" spans="2:21" ht="16.5" thickBot="1" x14ac:dyDescent="0.3">
      <c r="B27" s="16"/>
      <c r="C27" s="135" t="s">
        <v>19</v>
      </c>
      <c r="D27" s="136"/>
      <c r="E27" s="137"/>
      <c r="F27" s="85"/>
      <c r="G27" s="85"/>
      <c r="H27" s="11"/>
      <c r="I27" s="8"/>
    </row>
    <row r="28" spans="2:21" ht="16.5" thickBot="1" x14ac:dyDescent="0.3">
      <c r="B28" s="16"/>
      <c r="C28" s="42" t="s">
        <v>27</v>
      </c>
      <c r="D28" s="42" t="s">
        <v>3</v>
      </c>
      <c r="E28" s="42" t="s">
        <v>4</v>
      </c>
      <c r="F28" s="42" t="s">
        <v>24</v>
      </c>
      <c r="G28" s="86"/>
      <c r="H28" s="11"/>
      <c r="I28" s="8"/>
    </row>
    <row r="29" spans="2:21" x14ac:dyDescent="0.25">
      <c r="B29" s="16"/>
      <c r="C29" s="1"/>
      <c r="D29" s="30">
        <v>45383</v>
      </c>
      <c r="E29" s="87">
        <v>45412</v>
      </c>
      <c r="F29" s="89">
        <f>C29/30*5</f>
        <v>0</v>
      </c>
      <c r="G29" s="9"/>
      <c r="H29" s="5" t="s">
        <v>0</v>
      </c>
      <c r="I29" s="7">
        <f>IF(M29=N29,M29-N29,IF(M29&lt;&gt;N29,M29/N29))</f>
        <v>0</v>
      </c>
      <c r="J29" s="28">
        <f t="shared" ref="J29:J30" si="20">IF((I29+L29)&gt;1.04,DATEDIF(D29,E29,"M")-1,DATEDIF(D29,E29,"M"))</f>
        <v>0</v>
      </c>
      <c r="L29" s="28">
        <f t="shared" ref="L29:L30" si="21">IF(O29=P29,O29-P29,IF(O29&lt;&gt;P29,(P29-O29)/P29))</f>
        <v>1</v>
      </c>
      <c r="M29" s="28">
        <f t="shared" ref="M29:M30" si="22">((DATE(YEAR(D29),MONTH(D29)+1,1)-1)-D29+1)</f>
        <v>30</v>
      </c>
      <c r="N29" s="28">
        <f t="shared" ref="N29:N30" si="23">+DAY(DATE(YEAR(D29),MONTH(D29)+1,0))</f>
        <v>30</v>
      </c>
      <c r="O29" s="28">
        <f t="shared" ref="O29:O30" si="24">IF(Q29=29,((DATE(YEAR(E29),MONTH(E29)+1,1)-1)-E29)-1,((DATE(YEAR(E29),MONTH(E29)+1,1)-1)-E29))</f>
        <v>0</v>
      </c>
      <c r="P29" s="28">
        <f t="shared" ref="P29:P30" si="25">IF(Q29=29,28,Q29)</f>
        <v>30</v>
      </c>
      <c r="Q29" s="28">
        <f t="shared" ref="Q29:Q30" si="26">+DAY(DATE(YEAR(E29),MONTH(E29)+1,0))</f>
        <v>30</v>
      </c>
      <c r="R29" s="28">
        <f t="shared" ref="R29:R30" si="27">SUM(DATEDIF(D29,E29,"D"),1)</f>
        <v>30</v>
      </c>
      <c r="U29" s="26">
        <f t="shared" ref="U29:U30" si="28">IF(OR(D29="",E29=""),"",INT(D29-E29+1))</f>
        <v>-28</v>
      </c>
    </row>
    <row r="30" spans="2:21" ht="16.5" thickBot="1" x14ac:dyDescent="0.3">
      <c r="B30" s="16"/>
      <c r="C30" s="2"/>
      <c r="D30" s="31">
        <v>45017</v>
      </c>
      <c r="E30" s="88">
        <v>45382</v>
      </c>
      <c r="F30" s="29">
        <f>C30</f>
        <v>0</v>
      </c>
      <c r="G30" s="9"/>
      <c r="H30" s="4"/>
      <c r="I30" s="7">
        <f t="shared" ref="I30" si="29">IF(M30=N30,M30-N30,IF(M30&lt;&gt;N30,M30/N30))</f>
        <v>0</v>
      </c>
      <c r="J30" s="28">
        <f t="shared" si="20"/>
        <v>11</v>
      </c>
      <c r="L30" s="28">
        <f t="shared" si="21"/>
        <v>1</v>
      </c>
      <c r="M30" s="28">
        <f t="shared" si="22"/>
        <v>30</v>
      </c>
      <c r="N30" s="28">
        <f t="shared" si="23"/>
        <v>30</v>
      </c>
      <c r="O30" s="28">
        <f t="shared" si="24"/>
        <v>0</v>
      </c>
      <c r="P30" s="28">
        <f t="shared" si="25"/>
        <v>31</v>
      </c>
      <c r="Q30" s="28">
        <f t="shared" si="26"/>
        <v>31</v>
      </c>
      <c r="R30" s="28">
        <f t="shared" si="27"/>
        <v>366</v>
      </c>
      <c r="U30" s="26">
        <f t="shared" si="28"/>
        <v>-364</v>
      </c>
    </row>
    <row r="31" spans="2:21" x14ac:dyDescent="0.25">
      <c r="B31" s="16"/>
      <c r="C31" s="11"/>
      <c r="D31" s="11"/>
      <c r="E31" s="11"/>
      <c r="F31" s="11"/>
      <c r="G31" s="11"/>
      <c r="H31" s="11"/>
      <c r="I31" s="8"/>
    </row>
    <row r="32" spans="2:21" ht="16.5" thickBot="1" x14ac:dyDescent="0.3">
      <c r="B32" s="16"/>
      <c r="C32" s="11"/>
      <c r="D32" s="11"/>
      <c r="E32" s="11"/>
      <c r="F32" s="11"/>
      <c r="G32" s="11"/>
      <c r="H32" s="11"/>
      <c r="I32" s="8"/>
    </row>
    <row r="33" spans="2:21" ht="16.5" thickBot="1" x14ac:dyDescent="0.3">
      <c r="B33" s="16"/>
      <c r="C33" s="135" t="s">
        <v>19</v>
      </c>
      <c r="D33" s="136"/>
      <c r="E33" s="137"/>
      <c r="F33" s="85"/>
      <c r="G33" s="85"/>
      <c r="H33" s="11"/>
      <c r="I33" s="8"/>
    </row>
    <row r="34" spans="2:21" ht="16.5" thickBot="1" x14ac:dyDescent="0.3">
      <c r="B34" s="16"/>
      <c r="C34" s="42" t="s">
        <v>27</v>
      </c>
      <c r="D34" s="42" t="s">
        <v>3</v>
      </c>
      <c r="E34" s="42" t="s">
        <v>4</v>
      </c>
      <c r="F34" s="42" t="s">
        <v>24</v>
      </c>
      <c r="G34" s="86"/>
      <c r="H34" s="11"/>
      <c r="I34" s="8"/>
    </row>
    <row r="35" spans="2:21" x14ac:dyDescent="0.25">
      <c r="B35" s="16"/>
      <c r="C35" s="1"/>
      <c r="D35" s="30">
        <v>45017</v>
      </c>
      <c r="E35" s="87">
        <v>45046</v>
      </c>
      <c r="F35" s="89">
        <f>C35/30*5</f>
        <v>0</v>
      </c>
      <c r="G35" s="9"/>
      <c r="H35" s="5" t="s">
        <v>0</v>
      </c>
      <c r="I35" s="7">
        <f>IF(M35=N35,M35-N35,IF(M35&lt;&gt;N35,M35/N35))</f>
        <v>0</v>
      </c>
      <c r="J35" s="28">
        <f t="shared" ref="J35:J36" si="30">IF((I35+L35)&gt;1.04,DATEDIF(D35,E35,"M")-1,DATEDIF(D35,E35,"M"))</f>
        <v>0</v>
      </c>
      <c r="L35" s="28">
        <f t="shared" ref="L35:L36" si="31">IF(O35=P35,O35-P35,IF(O35&lt;&gt;P35,(P35-O35)/P35))</f>
        <v>1</v>
      </c>
      <c r="M35" s="28">
        <f t="shared" ref="M35:M36" si="32">((DATE(YEAR(D35),MONTH(D35)+1,1)-1)-D35+1)</f>
        <v>30</v>
      </c>
      <c r="N35" s="28">
        <f t="shared" ref="N35:N36" si="33">+DAY(DATE(YEAR(D35),MONTH(D35)+1,0))</f>
        <v>30</v>
      </c>
      <c r="O35" s="28">
        <f t="shared" ref="O35:O36" si="34">IF(Q35=29,((DATE(YEAR(E35),MONTH(E35)+1,1)-1)-E35)-1,((DATE(YEAR(E35),MONTH(E35)+1,1)-1)-E35))</f>
        <v>0</v>
      </c>
      <c r="P35" s="28">
        <f t="shared" ref="P35:P36" si="35">IF(Q35=29,28,Q35)</f>
        <v>30</v>
      </c>
      <c r="Q35" s="28">
        <f t="shared" ref="Q35:Q36" si="36">+DAY(DATE(YEAR(E35),MONTH(E35)+1,0))</f>
        <v>30</v>
      </c>
      <c r="R35" s="28">
        <f t="shared" ref="R35:R36" si="37">SUM(DATEDIF(D35,E35,"D"),1)</f>
        <v>30</v>
      </c>
      <c r="U35" s="26">
        <f t="shared" ref="U35:U36" si="38">IF(OR(D35="",E35=""),"",INT(D35-E35+1))</f>
        <v>-28</v>
      </c>
    </row>
    <row r="36" spans="2:21" ht="16.5" thickBot="1" x14ac:dyDescent="0.3">
      <c r="B36" s="16"/>
      <c r="C36" s="2"/>
      <c r="D36" s="31">
        <v>44652</v>
      </c>
      <c r="E36" s="88">
        <v>45016</v>
      </c>
      <c r="F36" s="29">
        <f>C36</f>
        <v>0</v>
      </c>
      <c r="G36" s="9"/>
      <c r="H36" s="4"/>
      <c r="I36" s="7">
        <f t="shared" ref="I36" si="39">IF(M36=N36,M36-N36,IF(M36&lt;&gt;N36,M36/N36))</f>
        <v>0</v>
      </c>
      <c r="J36" s="28">
        <f t="shared" si="30"/>
        <v>11</v>
      </c>
      <c r="L36" s="28">
        <f t="shared" si="31"/>
        <v>1</v>
      </c>
      <c r="M36" s="28">
        <f t="shared" si="32"/>
        <v>30</v>
      </c>
      <c r="N36" s="28">
        <f t="shared" si="33"/>
        <v>30</v>
      </c>
      <c r="O36" s="28">
        <f t="shared" si="34"/>
        <v>0</v>
      </c>
      <c r="P36" s="28">
        <f t="shared" si="35"/>
        <v>31</v>
      </c>
      <c r="Q36" s="28">
        <f t="shared" si="36"/>
        <v>31</v>
      </c>
      <c r="R36" s="28">
        <f t="shared" si="37"/>
        <v>365</v>
      </c>
      <c r="U36" s="26">
        <f t="shared" si="38"/>
        <v>-363</v>
      </c>
    </row>
    <row r="37" spans="2:21" x14ac:dyDescent="0.25">
      <c r="B37" s="16"/>
      <c r="C37" s="9"/>
      <c r="D37" s="10"/>
      <c r="E37" s="10"/>
      <c r="F37" s="11"/>
      <c r="G37" s="11"/>
      <c r="H37" s="4"/>
      <c r="I37" s="7"/>
      <c r="K37" s="28"/>
      <c r="L37" s="28"/>
      <c r="M37" s="28"/>
      <c r="N37" s="28"/>
      <c r="O37" s="28"/>
      <c r="P37" s="28"/>
      <c r="Q37" s="28"/>
    </row>
    <row r="38" spans="2:21" ht="16.5" thickBot="1" x14ac:dyDescent="0.3">
      <c r="B38" s="16"/>
      <c r="C38" s="11"/>
      <c r="D38" s="11"/>
      <c r="E38" s="11"/>
      <c r="F38" s="11"/>
      <c r="G38" s="11"/>
      <c r="H38" s="4"/>
      <c r="I38" s="7"/>
      <c r="K38" s="28"/>
      <c r="L38" s="28"/>
      <c r="M38" s="28"/>
      <c r="N38" s="28"/>
      <c r="O38" s="28"/>
      <c r="P38" s="28"/>
      <c r="Q38" s="28"/>
    </row>
    <row r="39" spans="2:21" ht="27" customHeight="1" thickBot="1" x14ac:dyDescent="0.3">
      <c r="B39" s="16"/>
      <c r="C39" s="22" t="s">
        <v>13</v>
      </c>
      <c r="D39" s="11"/>
      <c r="E39" s="126">
        <f>'FINAL PAY'!E91:H91</f>
        <v>0</v>
      </c>
      <c r="F39" s="127"/>
      <c r="G39" s="127"/>
      <c r="H39" s="128"/>
      <c r="I39" s="8"/>
    </row>
    <row r="40" spans="2:21" ht="15.75" customHeight="1" thickBot="1" x14ac:dyDescent="0.3">
      <c r="B40" s="16"/>
      <c r="C40" s="22"/>
      <c r="D40" s="11"/>
      <c r="E40" s="11"/>
      <c r="F40" s="11"/>
      <c r="G40" s="11"/>
      <c r="H40" s="11"/>
      <c r="I40" s="8"/>
    </row>
    <row r="41" spans="2:21" ht="27" customHeight="1" thickBot="1" x14ac:dyDescent="0.3">
      <c r="B41" s="16"/>
      <c r="C41" s="22" t="s">
        <v>15</v>
      </c>
      <c r="D41" s="11"/>
      <c r="E41" s="126">
        <f>'FINAL PAY'!E93:H93</f>
        <v>0</v>
      </c>
      <c r="F41" s="127"/>
      <c r="G41" s="127"/>
      <c r="H41" s="128"/>
      <c r="I41" s="8"/>
    </row>
    <row r="42" spans="2:21" ht="15.75" customHeight="1" thickBot="1" x14ac:dyDescent="0.3">
      <c r="B42" s="16"/>
      <c r="C42" s="22"/>
      <c r="D42" s="11"/>
      <c r="E42" s="11"/>
      <c r="F42" s="11"/>
      <c r="G42" s="11"/>
      <c r="H42" s="11"/>
      <c r="I42" s="8"/>
    </row>
    <row r="43" spans="2:21" ht="27" customHeight="1" thickBot="1" x14ac:dyDescent="0.3">
      <c r="B43" s="16"/>
      <c r="C43" s="22" t="s">
        <v>14</v>
      </c>
      <c r="D43" s="11"/>
      <c r="E43" s="126">
        <f>'FINAL PAY'!E95:H95</f>
        <v>0</v>
      </c>
      <c r="F43" s="127"/>
      <c r="G43" s="127"/>
      <c r="H43" s="128"/>
      <c r="I43" s="8"/>
    </row>
    <row r="44" spans="2:21" x14ac:dyDescent="0.25">
      <c r="B44" s="16"/>
      <c r="C44" s="11"/>
      <c r="D44" s="11"/>
      <c r="E44" s="11"/>
      <c r="F44" s="11"/>
      <c r="G44" s="11"/>
      <c r="H44" s="11"/>
      <c r="I44" s="8"/>
    </row>
    <row r="45" spans="2:21" ht="16.5" thickBot="1" x14ac:dyDescent="0.3">
      <c r="B45" s="23"/>
      <c r="C45" s="24"/>
      <c r="D45" s="24"/>
      <c r="E45" s="24"/>
      <c r="F45" s="24"/>
      <c r="G45" s="24"/>
      <c r="H45" s="24"/>
      <c r="I45" s="25"/>
    </row>
    <row r="46" spans="2:21" hidden="1" x14ac:dyDescent="0.25"/>
    <row r="47" spans="2:21" hidden="1" x14ac:dyDescent="0.25"/>
    <row r="48" spans="2:21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048554" ht="15.75" customHeight="1" x14ac:dyDescent="0.25"/>
    <row r="1048555" ht="15.75" customHeight="1" x14ac:dyDescent="0.25"/>
    <row r="1048556" ht="15.75" customHeight="1" x14ac:dyDescent="0.25"/>
    <row r="1048557" ht="15.75" customHeight="1" x14ac:dyDescent="0.25"/>
    <row r="1048558" ht="15.75" customHeight="1" x14ac:dyDescent="0.25"/>
    <row r="1048559" ht="15.75" customHeight="1" x14ac:dyDescent="0.25"/>
    <row r="1048560" ht="15.75" customHeight="1" x14ac:dyDescent="0.25"/>
    <row r="1048561" ht="15.75" customHeight="1" x14ac:dyDescent="0.25"/>
    <row r="1048562" ht="15.75" customHeight="1" x14ac:dyDescent="0.25"/>
    <row r="1048563" ht="15.75" customHeight="1" x14ac:dyDescent="0.25"/>
    <row r="1048564" ht="15.75" customHeight="1" x14ac:dyDescent="0.25"/>
    <row r="1048565" ht="15.75" customHeight="1" x14ac:dyDescent="0.25"/>
    <row r="1048566" ht="15.75" customHeight="1" x14ac:dyDescent="0.25"/>
    <row r="1048567" ht="15.75" customHeight="1" x14ac:dyDescent="0.25"/>
    <row r="1048568" ht="15.75" customHeight="1" x14ac:dyDescent="0.25"/>
    <row r="1048569" ht="15.75" customHeight="1" x14ac:dyDescent="0.25"/>
    <row r="1048570" ht="15.75" customHeight="1" x14ac:dyDescent="0.25"/>
    <row r="1048571" ht="15.75" customHeight="1" x14ac:dyDescent="0.25"/>
    <row r="1048572" ht="15.75" customHeight="1" x14ac:dyDescent="0.25"/>
    <row r="1048573" ht="15.75" customHeight="1" x14ac:dyDescent="0.25"/>
    <row r="1048574" ht="15.75" customHeight="1" x14ac:dyDescent="0.25"/>
    <row r="1048575" ht="15.75" customHeight="1" x14ac:dyDescent="0.25"/>
    <row r="1048576" ht="15.75" customHeight="1" x14ac:dyDescent="0.25"/>
  </sheetData>
  <protectedRanges>
    <protectedRange sqref="C37:E37" name="Range1_6"/>
    <protectedRange sqref="C18:F18 C24:F24 C30:F30 C36:F36" name="Range1"/>
    <protectedRange sqref="C17 C23 C29 C35" name="Range1_5"/>
    <protectedRange sqref="D17:F17 D23:F23 D29:F29 D35:F35" name="Range1_1_4"/>
  </protectedRanges>
  <mergeCells count="12">
    <mergeCell ref="E43:H43"/>
    <mergeCell ref="C3:H3"/>
    <mergeCell ref="E6:H6"/>
    <mergeCell ref="E8:H8"/>
    <mergeCell ref="E10:H10"/>
    <mergeCell ref="E12:H12"/>
    <mergeCell ref="C15:E15"/>
    <mergeCell ref="C21:E21"/>
    <mergeCell ref="C27:E27"/>
    <mergeCell ref="C33:E33"/>
    <mergeCell ref="E39:H39"/>
    <mergeCell ref="E41:H41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50845-6986-4CE2-B7D6-3C702FED8E7D}">
  <dimension ref="A1:E14"/>
  <sheetViews>
    <sheetView workbookViewId="0">
      <selection activeCell="P16" sqref="P16"/>
    </sheetView>
  </sheetViews>
  <sheetFormatPr defaultRowHeight="15" x14ac:dyDescent="0.25"/>
  <sheetData>
    <row r="1" spans="1:5" x14ac:dyDescent="0.25">
      <c r="A1" s="100" t="s">
        <v>29</v>
      </c>
    </row>
    <row r="2" spans="1:5" x14ac:dyDescent="0.25">
      <c r="A2" s="99"/>
      <c r="B2" s="100"/>
      <c r="C2" s="100"/>
      <c r="D2" s="100"/>
      <c r="E2" s="100"/>
    </row>
    <row r="3" spans="1:5" x14ac:dyDescent="0.25">
      <c r="A3" s="97" t="s">
        <v>35</v>
      </c>
    </row>
    <row r="4" spans="1:5" x14ac:dyDescent="0.25">
      <c r="A4" s="97"/>
    </row>
    <row r="5" spans="1:5" x14ac:dyDescent="0.25">
      <c r="A5" s="97" t="s">
        <v>30</v>
      </c>
    </row>
    <row r="6" spans="1:5" x14ac:dyDescent="0.25">
      <c r="A6" s="97" t="s">
        <v>31</v>
      </c>
    </row>
    <row r="7" spans="1:5" x14ac:dyDescent="0.25">
      <c r="A7" s="97" t="s">
        <v>36</v>
      </c>
    </row>
    <row r="8" spans="1:5" x14ac:dyDescent="0.25">
      <c r="A8" s="97"/>
    </row>
    <row r="9" spans="1:5" x14ac:dyDescent="0.25">
      <c r="A9" s="97" t="s">
        <v>32</v>
      </c>
    </row>
    <row r="10" spans="1:5" x14ac:dyDescent="0.25">
      <c r="A10" s="98" t="s">
        <v>37</v>
      </c>
    </row>
    <row r="11" spans="1:5" x14ac:dyDescent="0.25">
      <c r="A11" s="98" t="s">
        <v>33</v>
      </c>
    </row>
    <row r="12" spans="1:5" x14ac:dyDescent="0.25">
      <c r="A12" s="98" t="s">
        <v>38</v>
      </c>
    </row>
    <row r="13" spans="1:5" x14ac:dyDescent="0.25">
      <c r="A13" s="97"/>
    </row>
    <row r="14" spans="1:5" x14ac:dyDescent="0.25">
      <c r="A14" s="99" t="s">
        <v>34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FINAL PAY</vt:lpstr>
      <vt:lpstr>Sheet1</vt:lpstr>
      <vt:lpstr>CARE PAY</vt:lpstr>
      <vt:lpstr>Guidance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Toman</dc:creator>
  <cp:lastModifiedBy>Paul Toman</cp:lastModifiedBy>
  <dcterms:created xsi:type="dcterms:W3CDTF">2018-11-01T14:18:56Z</dcterms:created>
  <dcterms:modified xsi:type="dcterms:W3CDTF">2026-06-19T06:57:58Z</dcterms:modified>
</cp:coreProperties>
</file>